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Pais" sheetId="1" r:id="rId1"/>
  </sheets>
  <definedNames>
    <definedName name="_xlnm.Print_Area" localSheetId="0">'Pais'!$A$1:$V$52</definedName>
  </definedNames>
  <calcPr fullCalcOnLoad="1"/>
</workbook>
</file>

<file path=xl/sharedStrings.xml><?xml version="1.0" encoding="utf-8"?>
<sst xmlns="http://schemas.openxmlformats.org/spreadsheetml/2006/main" count="93" uniqueCount="70">
  <si>
    <t>Valor (R$ mil) Total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</si>
  <si>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</si>
  <si>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</si>
  <si>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</si>
  <si>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</si>
  <si>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</si>
  <si>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</si>
  <si>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</si>
  <si>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</si>
  <si>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</si>
  <si>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</si>
  <si>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</si>
  <si>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</si>
  <si>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</si>
  <si>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</si>
  <si>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Total</t>
  </si>
  <si>
    <t>Iniciação Tecnológica</t>
  </si>
  <si>
    <t>Graduação e Ensino Médio</t>
  </si>
  <si>
    <t>Iniciação Tecnológica em TIC's</t>
  </si>
  <si>
    <t>Apoio à Difusão do Conhecimento</t>
  </si>
  <si>
    <t>Apoio Técnico em Extensão no País</t>
  </si>
  <si>
    <t>Desenvolvimento Cientifico da Metrologia Nacional</t>
  </si>
  <si>
    <t>Desenvolvimento Tecnológico e Industrial</t>
  </si>
  <si>
    <t>Desenvolvimento Tecnológico em TIC's</t>
  </si>
  <si>
    <t>Bolsas de Estímulo à Inovação para a Competitividade</t>
  </si>
  <si>
    <t>Pesquisa</t>
  </si>
  <si>
    <t>Especialista Visitante</t>
  </si>
  <si>
    <t>Extensão no País</t>
  </si>
  <si>
    <t>Fixação de Recursos Humanos</t>
  </si>
  <si>
    <t>Iniciação ao Extensionismo</t>
  </si>
  <si>
    <t>Pós-Doutorado Empresarial</t>
  </si>
  <si>
    <t>Pós-Graduação</t>
  </si>
  <si>
    <t>Doutorado Sanduíche Empresarial</t>
  </si>
  <si>
    <t>Aperfeiçoamento/Treinamento</t>
  </si>
  <si>
    <t>Apoio Técnico à Pesquisa</t>
  </si>
  <si>
    <t>Atração de Jovens Talentos</t>
  </si>
  <si>
    <t>Desenvolvimento Científico Regional</t>
  </si>
  <si>
    <t>Fixação de Doutores/Recém-Doutor</t>
  </si>
  <si>
    <t>Bolsas de Estimulo à Pesquisa</t>
  </si>
  <si>
    <t>Pesquisador Visitante</t>
  </si>
  <si>
    <t>Pesquisador Visitante Especial</t>
  </si>
  <si>
    <t>Pós-Doutorado</t>
  </si>
  <si>
    <t>Produtividade Desenv. Tecn. e Ext. Inovadora</t>
  </si>
  <si>
    <t>Produtividade em Pesquisa</t>
  </si>
  <si>
    <t>Iniciação Científica</t>
  </si>
  <si>
    <t>Iniciação Científica Júnior</t>
  </si>
  <si>
    <t>Bolsas de Formação e Qualificação</t>
  </si>
  <si>
    <t>Doutorado</t>
  </si>
  <si>
    <t>Doutorado Sanduíche</t>
  </si>
  <si>
    <t>Mestrado</t>
  </si>
  <si>
    <t>Apoio Técn. e Interioriz. do Trabalho em Saúde</t>
  </si>
  <si>
    <t>Outras</t>
  </si>
  <si>
    <t>Capacitação Institucional/PCI</t>
  </si>
  <si>
    <t>Tabela 1.2.1</t>
  </si>
  <si>
    <t>Modalidade</t>
  </si>
  <si>
    <t xml:space="preserve">Notas: Inclui recursos dos fundos setoriais; Não inclui bolsas de curta duração (fluxo contínuo);  Inclui recursos relativos a bolsas de Iniciação Científica Júnior concedidas por cotas às PAPs, implementadas e pagas pelo CNPq diretamente aos bolsistas. </t>
  </si>
  <si>
    <t xml:space="preserve">              Já os recursos repassados (pagos) pelo CNPq aos Estados (2003 a 2010) para operacionalização das bolsas de ICJr pelas FAPs estão computados no Fomentà Pesquisa. </t>
  </si>
  <si>
    <t>(1) Inclui, entre outros, recursos relativos às ações de gestão, acompanhamento e avaliação e despesas operacionais dos programas.</t>
  </si>
  <si>
    <t>Fonte: CNPq/AEI.               (1.2.1-Mod_PaisExt_9614_$)</t>
  </si>
  <si>
    <t>Percentual %</t>
  </si>
  <si>
    <t>IC+PIBIC</t>
  </si>
  <si>
    <t>GM</t>
  </si>
  <si>
    <t>PQ</t>
  </si>
  <si>
    <t>GD+SWP</t>
  </si>
  <si>
    <t>total</t>
  </si>
  <si>
    <t>Outros investimentos (4)</t>
  </si>
  <si>
    <t>Soma</t>
  </si>
  <si>
    <t>-</t>
  </si>
  <si>
    <t>2015</t>
  </si>
  <si>
    <t>CNPq - Bolsas no país: investimentos realizados segundo modalidades - 2001-2015</t>
  </si>
</sst>
</file>

<file path=xl/styles.xml><?xml version="1.0" encoding="utf-8"?>
<styleSheet xmlns="http://schemas.openxmlformats.org/spreadsheetml/2006/main">
  <numFmts count="20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#,##0.00;\(#,##0.00\)"/>
    <numFmt numFmtId="169" formatCode="#,##0.0"/>
    <numFmt numFmtId="170" formatCode="#,##0.000"/>
    <numFmt numFmtId="171" formatCode="#,##0.0000"/>
    <numFmt numFmtId="172" formatCode="[$-416]dddd\,\ d&quot; de &quot;mmmm&quot; de &quot;yyyy"/>
    <numFmt numFmtId="173" formatCode="_(* #,##0.00_);_(* \(#,##0.00\);_(* &quot;-&quot;??_);_(@_)"/>
    <numFmt numFmtId="174" formatCode="_(* #,##0_);_(* \(#,##0\);_(* &quot;-&quot;??_);_(@_)"/>
    <numFmt numFmtId="175" formatCode="_-* #,##0_-;\-* #,##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.25"/>
      <color indexed="8"/>
      <name val="Arial"/>
      <family val="0"/>
    </font>
    <font>
      <sz val="6.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7.25"/>
      <color indexed="8"/>
      <name val="Arial"/>
      <family val="0"/>
    </font>
    <font>
      <b/>
      <sz val="8.25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>
        <color indexed="63"/>
      </right>
      <top>
        <color indexed="63"/>
      </top>
      <bottom style="thin">
        <color rgb="FFC0C0C0"/>
      </bottom>
    </border>
    <border>
      <left style="thin"/>
      <right>
        <color indexed="63"/>
      </right>
      <top>
        <color indexed="63"/>
      </top>
      <bottom style="thin">
        <color rgb="FFC0C0C0"/>
      </bottom>
    </border>
    <border>
      <left style="thin"/>
      <right>
        <color indexed="63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C0C0C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/>
      <bottom style="thin"/>
    </border>
    <border>
      <left style="thin">
        <color rgb="FFC0C0C0"/>
      </left>
      <right style="thin"/>
      <top style="thin">
        <color rgb="FFC0C0C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/>
      <top>
        <color indexed="63"/>
      </top>
      <bottom style="thin">
        <color rgb="FFC0C0C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theme="0" tint="-0.24993999302387238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3" fontId="2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vertical="top"/>
    </xf>
    <xf numFmtId="3" fontId="2" fillId="0" borderId="11" xfId="0" applyNumberFormat="1" applyFont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right" vertical="center"/>
    </xf>
    <xf numFmtId="169" fontId="3" fillId="0" borderId="10" xfId="0" applyNumberFormat="1" applyFont="1" applyBorder="1" applyAlignment="1">
      <alignment horizontal="right" vertical="center"/>
    </xf>
    <xf numFmtId="0" fontId="4" fillId="34" borderId="0" xfId="0" applyFont="1" applyFill="1" applyAlignment="1">
      <alignment vertical="top"/>
    </xf>
    <xf numFmtId="169" fontId="2" fillId="0" borderId="16" xfId="0" applyNumberFormat="1" applyFont="1" applyBorder="1" applyAlignment="1">
      <alignment horizontal="right" vertical="center"/>
    </xf>
    <xf numFmtId="169" fontId="3" fillId="0" borderId="16" xfId="0" applyNumberFormat="1" applyFont="1" applyBorder="1" applyAlignment="1">
      <alignment horizontal="right" vertical="center"/>
    </xf>
    <xf numFmtId="169" fontId="3" fillId="35" borderId="16" xfId="0" applyNumberFormat="1" applyFont="1" applyFill="1" applyBorder="1" applyAlignment="1">
      <alignment horizontal="right" vertical="center"/>
    </xf>
    <xf numFmtId="169" fontId="3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left" vertical="center"/>
    </xf>
    <xf numFmtId="3" fontId="3" fillId="33" borderId="19" xfId="0" applyNumberFormat="1" applyFont="1" applyFill="1" applyBorder="1" applyAlignment="1">
      <alignment horizontal="right" vertical="center"/>
    </xf>
    <xf numFmtId="169" fontId="3" fillId="35" borderId="0" xfId="0" applyNumberFormat="1" applyFont="1" applyFill="1" applyBorder="1" applyAlignment="1">
      <alignment horizontal="right" vertical="center"/>
    </xf>
    <xf numFmtId="169" fontId="3" fillId="35" borderId="19" xfId="0" applyNumberFormat="1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3" fontId="3" fillId="33" borderId="20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/>
    </xf>
    <xf numFmtId="3" fontId="3" fillId="33" borderId="26" xfId="0" applyNumberFormat="1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3" fontId="3" fillId="33" borderId="27" xfId="0" applyNumberFormat="1" applyFont="1" applyFill="1" applyBorder="1" applyAlignment="1">
      <alignment horizontal="right" vertical="center"/>
    </xf>
    <xf numFmtId="0" fontId="0" fillId="0" borderId="21" xfId="0" applyFont="1" applyBorder="1" applyAlignment="1" quotePrefix="1">
      <alignment horizontal="right"/>
    </xf>
    <xf numFmtId="0" fontId="3" fillId="33" borderId="28" xfId="0" applyFont="1" applyFill="1" applyBorder="1" applyAlignment="1">
      <alignment horizontal="center" wrapText="1"/>
    </xf>
    <xf numFmtId="3" fontId="2" fillId="0" borderId="29" xfId="0" applyNumberFormat="1" applyFont="1" applyBorder="1" applyAlignment="1">
      <alignment horizontal="right" vertical="center"/>
    </xf>
    <xf numFmtId="3" fontId="3" fillId="33" borderId="29" xfId="0" applyNumberFormat="1" applyFont="1" applyFill="1" applyBorder="1" applyAlignment="1">
      <alignment horizontal="right" vertical="center"/>
    </xf>
    <xf numFmtId="3" fontId="49" fillId="0" borderId="0" xfId="0" applyNumberFormat="1" applyFont="1" applyAlignment="1">
      <alignment/>
    </xf>
    <xf numFmtId="0" fontId="3" fillId="33" borderId="3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3" fontId="2" fillId="0" borderId="32" xfId="0" applyNumberFormat="1" applyFont="1" applyBorder="1" applyAlignment="1">
      <alignment horizontal="right" vertical="center"/>
    </xf>
    <xf numFmtId="3" fontId="3" fillId="33" borderId="32" xfId="0" applyNumberFormat="1" applyFont="1" applyFill="1" applyBorder="1" applyAlignment="1">
      <alignment horizontal="right" vertical="center"/>
    </xf>
    <xf numFmtId="3" fontId="2" fillId="0" borderId="33" xfId="0" applyNumberFormat="1" applyFont="1" applyBorder="1" applyAlignment="1">
      <alignment horizontal="right" vertical="center"/>
    </xf>
    <xf numFmtId="3" fontId="3" fillId="33" borderId="34" xfId="0" applyNumberFormat="1" applyFont="1" applyFill="1" applyBorder="1" applyAlignment="1">
      <alignment horizontal="right" vertical="center"/>
    </xf>
    <xf numFmtId="3" fontId="3" fillId="33" borderId="35" xfId="0" applyNumberFormat="1" applyFont="1" applyFill="1" applyBorder="1" applyAlignment="1">
      <alignment horizontal="right" vertical="center"/>
    </xf>
    <xf numFmtId="0" fontId="3" fillId="33" borderId="36" xfId="0" applyFont="1" applyFill="1" applyBorder="1" applyAlignment="1">
      <alignment horizontal="center" wrapText="1"/>
    </xf>
    <xf numFmtId="0" fontId="3" fillId="33" borderId="37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CNPq - Bolsas no país: distr. % dos investimentos segundo as principais modalidades -     2001-2015
</a:t>
            </a:r>
          </a:p>
        </c:rich>
      </c:tx>
      <c:layout>
        <c:manualLayout>
          <c:xMode val="factor"/>
          <c:yMode val="factor"/>
          <c:x val="-0.0127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1525"/>
          <c:w val="0.9255"/>
          <c:h val="0.8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Pais!$T$81</c:f>
              <c:strCache>
                <c:ptCount val="1"/>
                <c:pt idx="0">
                  <c:v>GD+SWP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Pais!$T$4:$V$4</c:f>
              <c:numCache/>
            </c:numRef>
          </c:cat>
          <c:val>
            <c:numRef>
              <c:f>Pais!$T$37:$V$37</c:f>
              <c:numCache/>
            </c:numRef>
          </c:val>
        </c:ser>
        <c:ser>
          <c:idx val="1"/>
          <c:order val="1"/>
          <c:tx>
            <c:strRef>
              <c:f>Pais!$T$82</c:f>
              <c:strCache>
                <c:ptCount val="1"/>
                <c:pt idx="0">
                  <c:v>PQ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Pais!$T$4:$V$4</c:f>
              <c:numCache/>
            </c:numRef>
          </c:cat>
          <c:val>
            <c:numRef>
              <c:f>Pais!$T$31:$V$31</c:f>
              <c:numCache/>
            </c:numRef>
          </c:val>
        </c:ser>
        <c:ser>
          <c:idx val="3"/>
          <c:order val="2"/>
          <c:tx>
            <c:strRef>
              <c:f>Pais!$T$83</c:f>
              <c:strCache>
                <c:ptCount val="1"/>
                <c:pt idx="0">
                  <c:v>GM</c:v>
                </c:pt>
              </c:strCache>
            </c:strRef>
          </c:tx>
          <c:spPr>
            <a:pattFill prst="dkUpDiag">
              <a:fgClr>
                <a:srgbClr val="339933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cat>
            <c:numRef>
              <c:f>Pais!$T$4:$V$4</c:f>
              <c:numCache/>
            </c:numRef>
          </c:cat>
          <c:val>
            <c:numRef>
              <c:f>Pais!$T$39:$V$39</c:f>
              <c:numCache/>
            </c:numRef>
          </c:val>
        </c:ser>
        <c:ser>
          <c:idx val="4"/>
          <c:order val="3"/>
          <c:tx>
            <c:strRef>
              <c:f>Pais!$W$57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Pais!$T$4:$V$4</c:f>
              <c:numCache/>
            </c:numRef>
          </c:cat>
          <c:val>
            <c:numRef>
              <c:f>Pais!$T$34:$V$34</c:f>
              <c:numCache/>
            </c:numRef>
          </c:val>
        </c:ser>
        <c:ser>
          <c:idx val="2"/>
          <c:order val="4"/>
          <c:tx>
            <c:strRef>
              <c:f>Pais!$T$85</c:f>
              <c:strCache>
                <c:ptCount val="1"/>
                <c:pt idx="0">
                  <c:v>Outras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Pais!$T$4:$V$4</c:f>
              <c:numCache/>
            </c:numRef>
          </c:cat>
          <c:val>
            <c:numRef>
              <c:f>Pais!$U$85:$W$85</c:f>
              <c:numCache/>
            </c:numRef>
          </c:val>
        </c:ser>
        <c:overlap val="100"/>
        <c:gapWidth val="30"/>
        <c:axId val="65502095"/>
        <c:axId val="52647944"/>
      </c:barChart>
      <c:catAx>
        <c:axId val="65502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Fonte: CNPQ/AEI.
Ver notas e legendas tab 1.2.1</a:t>
                </a:r>
              </a:p>
            </c:rich>
          </c:tx>
          <c:layout>
            <c:manualLayout>
              <c:xMode val="factor"/>
              <c:yMode val="factor"/>
              <c:x val="-0.022"/>
              <c:y val="-0.12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425"/>
          <c:y val="0.923"/>
          <c:w val="0.586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0.04775</cdr:x>
      <cdr:y>0.08025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285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79</xdr:row>
      <xdr:rowOff>0</xdr:rowOff>
    </xdr:from>
    <xdr:to>
      <xdr:col>15</xdr:col>
      <xdr:colOff>247650</xdr:colOff>
      <xdr:row>97</xdr:row>
      <xdr:rowOff>142875</xdr:rowOff>
    </xdr:to>
    <xdr:graphicFrame>
      <xdr:nvGraphicFramePr>
        <xdr:cNvPr id="1" name="Chart 15"/>
        <xdr:cNvGraphicFramePr/>
      </xdr:nvGraphicFramePr>
      <xdr:xfrm>
        <a:off x="3533775" y="13392150"/>
        <a:ext cx="60483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L86"/>
  <sheetViews>
    <sheetView showGridLines="0" showZeros="0" tabSelected="1" zoomScalePageLayoutView="0" workbookViewId="0" topLeftCell="A1">
      <selection activeCell="AM63" sqref="AM63"/>
    </sheetView>
  </sheetViews>
  <sheetFormatPr defaultColWidth="9.140625" defaultRowHeight="12.75"/>
  <cols>
    <col min="1" max="1" width="12.28125" style="0" customWidth="1"/>
    <col min="2" max="2" width="11.7109375" style="0" customWidth="1"/>
    <col min="3" max="3" width="29.00390625" style="0" customWidth="1"/>
    <col min="4" max="12" width="7.00390625" style="0" bestFit="1" customWidth="1"/>
    <col min="13" max="17" width="8.00390625" style="0" bestFit="1" customWidth="1"/>
    <col min="18" max="18" width="8.00390625" style="0" customWidth="1"/>
    <col min="19" max="19" width="5.28125" style="0" customWidth="1"/>
    <col min="20" max="20" width="5.7109375" style="0" customWidth="1"/>
    <col min="21" max="21" width="4.421875" style="0" bestFit="1" customWidth="1"/>
    <col min="22" max="22" width="4.140625" style="0" customWidth="1"/>
    <col min="23" max="23" width="5.421875" style="0" customWidth="1"/>
    <col min="24" max="25" width="5.7109375" style="0" bestFit="1" customWidth="1"/>
    <col min="26" max="37" width="6.57421875" style="0" bestFit="1" customWidth="1"/>
  </cols>
  <sheetData>
    <row r="1" spans="1:20" ht="15" customHeight="1">
      <c r="A1" s="23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8.75" customHeight="1">
      <c r="A2" s="5" t="s">
        <v>69</v>
      </c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  <c r="N2" s="5"/>
      <c r="O2" s="5"/>
      <c r="P2" s="5"/>
      <c r="Q2" s="5"/>
      <c r="R2" s="5"/>
      <c r="S2" s="5"/>
      <c r="T2" s="12"/>
    </row>
    <row r="3" spans="1:22" ht="12.75" customHeight="1">
      <c r="A3" s="73" t="s">
        <v>54</v>
      </c>
      <c r="B3" s="73"/>
      <c r="C3" s="74"/>
      <c r="D3" s="65" t="s">
        <v>0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77"/>
      <c r="S3" s="65" t="s">
        <v>59</v>
      </c>
      <c r="T3" s="66"/>
      <c r="U3" s="66"/>
      <c r="V3" s="66"/>
    </row>
    <row r="4" spans="1:22" ht="12.75">
      <c r="A4" s="75"/>
      <c r="B4" s="75"/>
      <c r="C4" s="76"/>
      <c r="D4" s="10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59" t="s">
        <v>14</v>
      </c>
      <c r="R4" s="58" t="s">
        <v>68</v>
      </c>
      <c r="S4" s="54">
        <v>2001</v>
      </c>
      <c r="T4" s="27">
        <v>2005</v>
      </c>
      <c r="U4" s="27">
        <v>2010</v>
      </c>
      <c r="V4" s="28">
        <v>2015</v>
      </c>
    </row>
    <row r="5" spans="1:22" ht="12.75" customHeight="1">
      <c r="A5" s="70" t="s">
        <v>24</v>
      </c>
      <c r="B5" s="67" t="s">
        <v>17</v>
      </c>
      <c r="C5" s="36" t="s">
        <v>16</v>
      </c>
      <c r="D5" s="6">
        <v>3547.53377</v>
      </c>
      <c r="E5" s="2">
        <v>4385.81252</v>
      </c>
      <c r="F5" s="2">
        <v>5263.60818</v>
      </c>
      <c r="G5" s="2">
        <v>5391.84949</v>
      </c>
      <c r="H5" s="2">
        <v>5998.52745</v>
      </c>
      <c r="I5" s="2">
        <v>9432.53802</v>
      </c>
      <c r="J5" s="2">
        <v>8405.414</v>
      </c>
      <c r="K5" s="2">
        <v>8571.203</v>
      </c>
      <c r="L5" s="2">
        <v>10952.21902</v>
      </c>
      <c r="M5" s="2">
        <v>17633.874</v>
      </c>
      <c r="N5" s="2">
        <v>25100.412</v>
      </c>
      <c r="O5" s="2">
        <v>24219.757</v>
      </c>
      <c r="P5" s="2">
        <v>28749.249</v>
      </c>
      <c r="Q5" s="60">
        <v>29202.152</v>
      </c>
      <c r="R5" s="55">
        <v>28201.884</v>
      </c>
      <c r="S5" s="19">
        <f aca="true" t="shared" si="0" ref="S5:S46">+E5/$E$46*100</f>
        <v>1.134654340124901</v>
      </c>
      <c r="T5" s="16">
        <f aca="true" t="shared" si="1" ref="T5:T46">+H5/$H$46*100</f>
        <v>1.081653152085436</v>
      </c>
      <c r="U5" s="16">
        <f>+M5/$M$46*100</f>
        <v>1.8172482688141853</v>
      </c>
      <c r="V5" s="16">
        <f aca="true" t="shared" si="2" ref="V5:V46">+R5/$R$46*100</f>
        <v>2.1076654596284583</v>
      </c>
    </row>
    <row r="6" spans="1:22" ht="12.75">
      <c r="A6" s="70"/>
      <c r="B6" s="67"/>
      <c r="C6" s="36" t="s">
        <v>18</v>
      </c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0">
        <v>14.55</v>
      </c>
      <c r="R6" s="55">
        <v>29.5</v>
      </c>
      <c r="S6" s="19">
        <f t="shared" si="0"/>
        <v>0</v>
      </c>
      <c r="T6" s="16">
        <f t="shared" si="1"/>
        <v>0</v>
      </c>
      <c r="U6" s="16">
        <f aca="true" t="shared" si="3" ref="U6:U45">+M6/$M$46*100</f>
        <v>0</v>
      </c>
      <c r="V6" s="16">
        <f t="shared" si="2"/>
        <v>0.0022046800511284818</v>
      </c>
    </row>
    <row r="7" spans="1:22" ht="12.75">
      <c r="A7" s="70"/>
      <c r="B7" s="68"/>
      <c r="C7" s="37" t="s">
        <v>15</v>
      </c>
      <c r="D7" s="7">
        <v>3547.53377</v>
      </c>
      <c r="E7" s="3">
        <v>4385.81252</v>
      </c>
      <c r="F7" s="3">
        <v>5263.60818</v>
      </c>
      <c r="G7" s="3">
        <v>5391.84949</v>
      </c>
      <c r="H7" s="3">
        <v>5998.52745</v>
      </c>
      <c r="I7" s="3">
        <v>9432.53802</v>
      </c>
      <c r="J7" s="3">
        <v>8405.414</v>
      </c>
      <c r="K7" s="3">
        <v>8571.203</v>
      </c>
      <c r="L7" s="3">
        <v>10952.21902</v>
      </c>
      <c r="M7" s="3">
        <v>17633.874</v>
      </c>
      <c r="N7" s="3">
        <v>25100.412</v>
      </c>
      <c r="O7" s="3">
        <v>24219.757</v>
      </c>
      <c r="P7" s="3">
        <v>28749.249</v>
      </c>
      <c r="Q7" s="61">
        <v>29216.702</v>
      </c>
      <c r="R7" s="56">
        <f>+R5+R6</f>
        <v>28231.384</v>
      </c>
      <c r="S7" s="21">
        <f t="shared" si="0"/>
        <v>1.134654340124901</v>
      </c>
      <c r="T7" s="22">
        <f t="shared" si="1"/>
        <v>1.081653152085436</v>
      </c>
      <c r="U7" s="22">
        <f t="shared" si="3"/>
        <v>1.8172482688141853</v>
      </c>
      <c r="V7" s="22">
        <f t="shared" si="2"/>
        <v>2.1098701396795865</v>
      </c>
    </row>
    <row r="8" spans="1:24" ht="12.75">
      <c r="A8" s="70"/>
      <c r="B8" s="69" t="s">
        <v>25</v>
      </c>
      <c r="C8" s="36" t="s">
        <v>19</v>
      </c>
      <c r="D8" s="6"/>
      <c r="E8" s="2"/>
      <c r="F8" s="2"/>
      <c r="G8" s="2"/>
      <c r="H8" s="2"/>
      <c r="I8" s="2"/>
      <c r="J8" s="2"/>
      <c r="K8" s="2"/>
      <c r="L8" s="2"/>
      <c r="M8" s="2"/>
      <c r="N8" s="2">
        <v>5019.7385</v>
      </c>
      <c r="O8" s="2">
        <v>3985.555</v>
      </c>
      <c r="P8" s="2">
        <v>2025.702</v>
      </c>
      <c r="Q8" s="60">
        <v>3102.309</v>
      </c>
      <c r="R8" s="55">
        <v>533.081</v>
      </c>
      <c r="S8" s="19">
        <f t="shared" si="0"/>
        <v>0</v>
      </c>
      <c r="T8" s="16">
        <f t="shared" si="1"/>
        <v>0</v>
      </c>
      <c r="U8" s="16">
        <f t="shared" si="3"/>
        <v>0</v>
      </c>
      <c r="V8" s="16">
        <f t="shared" si="2"/>
        <v>0.03983976428256347</v>
      </c>
      <c r="X8" s="57"/>
    </row>
    <row r="9" spans="1:24" ht="12.75">
      <c r="A9" s="70"/>
      <c r="B9" s="67"/>
      <c r="C9" s="36" t="s">
        <v>20</v>
      </c>
      <c r="D9" s="6"/>
      <c r="E9" s="2"/>
      <c r="F9" s="2"/>
      <c r="G9" s="2"/>
      <c r="H9" s="2">
        <v>1.69055</v>
      </c>
      <c r="I9" s="2">
        <v>338.35077</v>
      </c>
      <c r="J9" s="2">
        <v>714.37787</v>
      </c>
      <c r="K9" s="2">
        <v>1119.15201</v>
      </c>
      <c r="L9" s="2">
        <v>2187.05865</v>
      </c>
      <c r="M9" s="2">
        <v>4339.96487</v>
      </c>
      <c r="N9" s="2">
        <v>6318.47301</v>
      </c>
      <c r="O9" s="2">
        <v>5860.19</v>
      </c>
      <c r="P9" s="2">
        <v>9929.7</v>
      </c>
      <c r="Q9" s="60">
        <v>15062.7</v>
      </c>
      <c r="R9" s="55">
        <v>11428.47</v>
      </c>
      <c r="S9" s="19">
        <f t="shared" si="0"/>
        <v>0</v>
      </c>
      <c r="T9" s="16">
        <f t="shared" si="1"/>
        <v>0.00030483960463630684</v>
      </c>
      <c r="U9" s="16">
        <f t="shared" si="3"/>
        <v>0.4472524668556598</v>
      </c>
      <c r="V9" s="16">
        <f t="shared" si="2"/>
        <v>0.8541057567430618</v>
      </c>
      <c r="X9" s="57"/>
    </row>
    <row r="10" spans="1:24" ht="22.5">
      <c r="A10" s="70"/>
      <c r="B10" s="67"/>
      <c r="C10" s="36" t="s">
        <v>21</v>
      </c>
      <c r="D10" s="6"/>
      <c r="E10" s="2"/>
      <c r="F10" s="2"/>
      <c r="G10" s="2"/>
      <c r="H10" s="2"/>
      <c r="I10" s="2">
        <v>256.7</v>
      </c>
      <c r="J10" s="2">
        <v>1685.97312</v>
      </c>
      <c r="K10" s="2">
        <v>2135.1</v>
      </c>
      <c r="L10" s="2">
        <v>1694.9</v>
      </c>
      <c r="M10" s="2"/>
      <c r="N10" s="2">
        <v>3398.8</v>
      </c>
      <c r="O10" s="2">
        <v>3165.2</v>
      </c>
      <c r="P10" s="2">
        <v>4894.8</v>
      </c>
      <c r="Q10" s="60">
        <v>4194.6</v>
      </c>
      <c r="R10" s="55">
        <v>3803.16</v>
      </c>
      <c r="S10" s="19">
        <f t="shared" si="0"/>
        <v>0</v>
      </c>
      <c r="T10" s="16">
        <f t="shared" si="1"/>
        <v>0</v>
      </c>
      <c r="U10" s="16">
        <f t="shared" si="3"/>
        <v>0</v>
      </c>
      <c r="V10" s="16">
        <f t="shared" si="2"/>
        <v>0.28422884688982364</v>
      </c>
      <c r="X10" s="57"/>
    </row>
    <row r="11" spans="1:22" ht="22.5">
      <c r="A11" s="70"/>
      <c r="B11" s="67"/>
      <c r="C11" s="36" t="s">
        <v>22</v>
      </c>
      <c r="D11" s="6">
        <v>31208.7552</v>
      </c>
      <c r="E11" s="2">
        <v>33293.91026</v>
      </c>
      <c r="F11" s="2">
        <v>36792.07913</v>
      </c>
      <c r="G11" s="2">
        <v>35769.93273</v>
      </c>
      <c r="H11" s="2">
        <v>39610.9039</v>
      </c>
      <c r="I11" s="2">
        <v>60753.43889</v>
      </c>
      <c r="J11" s="2">
        <v>54311.57758</v>
      </c>
      <c r="K11" s="2">
        <v>46128.19987</v>
      </c>
      <c r="L11" s="2">
        <v>56761.14428</v>
      </c>
      <c r="M11" s="2">
        <v>68682.5557</v>
      </c>
      <c r="N11" s="2">
        <v>84754.92723</v>
      </c>
      <c r="O11" s="2">
        <v>90350.25663</v>
      </c>
      <c r="P11" s="2">
        <v>90916.79883</v>
      </c>
      <c r="Q11" s="60">
        <v>99713.09596</v>
      </c>
      <c r="R11" s="55">
        <v>93422.97723</v>
      </c>
      <c r="S11" s="19">
        <f t="shared" si="0"/>
        <v>8.613473467907825</v>
      </c>
      <c r="T11" s="16">
        <f t="shared" si="1"/>
        <v>7.142629489907276</v>
      </c>
      <c r="U11" s="16">
        <f t="shared" si="3"/>
        <v>7.0780394281800385</v>
      </c>
      <c r="V11" s="16">
        <f t="shared" si="2"/>
        <v>6.981958448000388</v>
      </c>
    </row>
    <row r="12" spans="1:22" ht="12.75">
      <c r="A12" s="70"/>
      <c r="B12" s="67"/>
      <c r="C12" s="36" t="s">
        <v>23</v>
      </c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1577.5</v>
      </c>
      <c r="Q12" s="60">
        <v>13229.7</v>
      </c>
      <c r="R12" s="55">
        <v>20027.6</v>
      </c>
      <c r="S12" s="19">
        <f t="shared" si="0"/>
        <v>0</v>
      </c>
      <c r="T12" s="16">
        <f t="shared" si="1"/>
        <v>0</v>
      </c>
      <c r="U12" s="16">
        <f t="shared" si="3"/>
        <v>0</v>
      </c>
      <c r="V12" s="16">
        <f t="shared" si="2"/>
        <v>1.4967610234569757</v>
      </c>
    </row>
    <row r="13" spans="1:22" ht="12.75">
      <c r="A13" s="70"/>
      <c r="B13" s="67"/>
      <c r="C13" s="36" t="s">
        <v>26</v>
      </c>
      <c r="D13" s="6">
        <v>2795.44156</v>
      </c>
      <c r="E13" s="2">
        <v>3205.71326</v>
      </c>
      <c r="F13" s="2">
        <v>1668.13318</v>
      </c>
      <c r="G13" s="2">
        <v>1955.82922</v>
      </c>
      <c r="H13" s="2">
        <v>1866.52191</v>
      </c>
      <c r="I13" s="2">
        <v>2993.95496</v>
      </c>
      <c r="J13" s="2">
        <v>2040.21365</v>
      </c>
      <c r="K13" s="2">
        <v>1601.155</v>
      </c>
      <c r="L13" s="2">
        <v>1355.92087</v>
      </c>
      <c r="M13" s="2">
        <v>1614.2982</v>
      </c>
      <c r="N13" s="2">
        <v>2978.73124</v>
      </c>
      <c r="O13" s="2">
        <v>3908.78789</v>
      </c>
      <c r="P13" s="2">
        <v>4186.20389</v>
      </c>
      <c r="Q13" s="60">
        <v>4515.45085</v>
      </c>
      <c r="R13" s="55">
        <v>4436.19466</v>
      </c>
      <c r="S13" s="19">
        <f t="shared" si="0"/>
        <v>0.8293506498665713</v>
      </c>
      <c r="T13" s="16">
        <f t="shared" si="1"/>
        <v>0.3365708207916976</v>
      </c>
      <c r="U13" s="16">
        <f t="shared" si="3"/>
        <v>0.16636052913272803</v>
      </c>
      <c r="V13" s="16">
        <f t="shared" si="2"/>
        <v>0.3315386396550745</v>
      </c>
    </row>
    <row r="14" spans="1:22" ht="12.75">
      <c r="A14" s="70"/>
      <c r="B14" s="67"/>
      <c r="C14" s="36" t="s">
        <v>27</v>
      </c>
      <c r="D14" s="6"/>
      <c r="E14" s="2"/>
      <c r="F14" s="2"/>
      <c r="G14" s="2"/>
      <c r="H14" s="2">
        <v>348.56338</v>
      </c>
      <c r="I14" s="2">
        <v>3729.21943</v>
      </c>
      <c r="J14" s="2">
        <v>8330.81793</v>
      </c>
      <c r="K14" s="2">
        <v>12876.71274</v>
      </c>
      <c r="L14" s="2">
        <v>15215.56662</v>
      </c>
      <c r="M14" s="2">
        <v>15376.77103</v>
      </c>
      <c r="N14" s="2">
        <v>20526.22963</v>
      </c>
      <c r="O14" s="2">
        <v>32831.35637</v>
      </c>
      <c r="P14" s="2">
        <v>61621.12752</v>
      </c>
      <c r="Q14" s="60">
        <v>64934.32411</v>
      </c>
      <c r="R14" s="55">
        <v>89282.47922</v>
      </c>
      <c r="S14" s="19">
        <f t="shared" si="0"/>
        <v>0</v>
      </c>
      <c r="T14" s="16">
        <f t="shared" si="1"/>
        <v>0.06285287211256384</v>
      </c>
      <c r="U14" s="16">
        <f t="shared" si="3"/>
        <v>1.5846438811017711</v>
      </c>
      <c r="V14" s="16">
        <f t="shared" si="2"/>
        <v>6.672518672936516</v>
      </c>
    </row>
    <row r="15" spans="1:22" ht="12.75">
      <c r="A15" s="70"/>
      <c r="B15" s="67"/>
      <c r="C15" s="36" t="s">
        <v>28</v>
      </c>
      <c r="D15" s="6"/>
      <c r="E15" s="2"/>
      <c r="F15" s="2">
        <v>1657.12949</v>
      </c>
      <c r="G15" s="2">
        <v>3901.29014</v>
      </c>
      <c r="H15" s="2">
        <v>3958.82173</v>
      </c>
      <c r="I15" s="2">
        <v>4660.99997</v>
      </c>
      <c r="J15" s="2">
        <v>4959.10916</v>
      </c>
      <c r="K15" s="2">
        <v>5694.8</v>
      </c>
      <c r="L15" s="2">
        <v>9640.2</v>
      </c>
      <c r="M15" s="2">
        <v>15034</v>
      </c>
      <c r="N15" s="2">
        <v>17316.6</v>
      </c>
      <c r="O15" s="2">
        <v>18967.46</v>
      </c>
      <c r="P15" s="2">
        <v>21749.9</v>
      </c>
      <c r="Q15" s="60">
        <v>27342.4025</v>
      </c>
      <c r="R15" s="55">
        <v>39861.48</v>
      </c>
      <c r="S15" s="19">
        <f t="shared" si="0"/>
        <v>0</v>
      </c>
      <c r="T15" s="16">
        <f t="shared" si="1"/>
        <v>0.7138538647178849</v>
      </c>
      <c r="U15" s="16">
        <f t="shared" si="3"/>
        <v>1.5493198189661816</v>
      </c>
      <c r="V15" s="16">
        <f t="shared" si="2"/>
        <v>2.9790443987951516</v>
      </c>
    </row>
    <row r="16" spans="1:22" ht="12.75">
      <c r="A16" s="70"/>
      <c r="B16" s="67"/>
      <c r="C16" s="36" t="s">
        <v>29</v>
      </c>
      <c r="D16" s="6"/>
      <c r="E16" s="2"/>
      <c r="F16" s="2"/>
      <c r="G16" s="2"/>
      <c r="H16" s="2"/>
      <c r="I16" s="2"/>
      <c r="J16" s="2"/>
      <c r="K16" s="2"/>
      <c r="L16" s="2"/>
      <c r="M16" s="2"/>
      <c r="N16" s="2">
        <v>1666.08</v>
      </c>
      <c r="O16" s="2">
        <v>1169.28</v>
      </c>
      <c r="P16" s="2">
        <v>1101.96</v>
      </c>
      <c r="Q16" s="60">
        <v>1553.4</v>
      </c>
      <c r="R16" s="55">
        <v>2040.84</v>
      </c>
      <c r="S16" s="19">
        <f t="shared" si="0"/>
        <v>0</v>
      </c>
      <c r="T16" s="16">
        <f t="shared" si="1"/>
        <v>0</v>
      </c>
      <c r="U16" s="16">
        <f t="shared" si="3"/>
        <v>0</v>
      </c>
      <c r="V16" s="16">
        <f t="shared" si="2"/>
        <v>0.152522007984578</v>
      </c>
    </row>
    <row r="17" spans="1:22" ht="12.75">
      <c r="A17" s="70"/>
      <c r="B17" s="67"/>
      <c r="C17" s="36" t="s">
        <v>30</v>
      </c>
      <c r="D17" s="6"/>
      <c r="E17" s="2"/>
      <c r="F17" s="2"/>
      <c r="G17" s="2">
        <v>84.30528</v>
      </c>
      <c r="H17" s="2">
        <v>310.5984</v>
      </c>
      <c r="I17" s="2">
        <v>430.74976</v>
      </c>
      <c r="J17" s="2">
        <v>614.54112</v>
      </c>
      <c r="K17" s="2">
        <v>613.64932</v>
      </c>
      <c r="L17" s="2">
        <v>377.68762</v>
      </c>
      <c r="M17" s="2">
        <v>391.93408</v>
      </c>
      <c r="N17" s="2">
        <v>771.39066</v>
      </c>
      <c r="O17" s="2">
        <v>1213.5495</v>
      </c>
      <c r="P17" s="2">
        <v>1560.7129</v>
      </c>
      <c r="Q17" s="60">
        <v>1674.58039</v>
      </c>
      <c r="R17" s="55">
        <v>1272.75</v>
      </c>
      <c r="S17" s="19">
        <f t="shared" si="0"/>
        <v>0</v>
      </c>
      <c r="T17" s="16">
        <f t="shared" si="1"/>
        <v>0.056007035258743905</v>
      </c>
      <c r="U17" s="16">
        <f t="shared" si="3"/>
        <v>0.040390530655333046</v>
      </c>
      <c r="V17" s="16">
        <f t="shared" si="2"/>
        <v>0.0951188655957212</v>
      </c>
    </row>
    <row r="18" spans="1:22" ht="12.75">
      <c r="A18" s="70"/>
      <c r="B18" s="68"/>
      <c r="C18" s="37" t="s">
        <v>15</v>
      </c>
      <c r="D18" s="7">
        <v>34004.19676</v>
      </c>
      <c r="E18" s="3">
        <v>36499.62352</v>
      </c>
      <c r="F18" s="3">
        <v>40117.3418</v>
      </c>
      <c r="G18" s="3">
        <v>41711.35737</v>
      </c>
      <c r="H18" s="3">
        <v>46097.09987</v>
      </c>
      <c r="I18" s="3">
        <v>73163.41378</v>
      </c>
      <c r="J18" s="3">
        <v>72656.61043</v>
      </c>
      <c r="K18" s="3">
        <v>70168.76894</v>
      </c>
      <c r="L18" s="3">
        <v>87232.47804</v>
      </c>
      <c r="M18" s="3">
        <v>105439.52388</v>
      </c>
      <c r="N18" s="3">
        <v>142750.97027</v>
      </c>
      <c r="O18" s="3">
        <v>161451.63539</v>
      </c>
      <c r="P18" s="3">
        <v>199564.40514</v>
      </c>
      <c r="Q18" s="61">
        <v>235322.56281</v>
      </c>
      <c r="R18" s="56">
        <f>SUM(R8:R17)</f>
        <v>266109.03211000003</v>
      </c>
      <c r="S18" s="21">
        <f t="shared" si="0"/>
        <v>9.442824117774398</v>
      </c>
      <c r="T18" s="22">
        <f t="shared" si="1"/>
        <v>8.312218922392804</v>
      </c>
      <c r="U18" s="22">
        <f t="shared" si="3"/>
        <v>10.866006654891711</v>
      </c>
      <c r="V18" s="22">
        <f t="shared" si="2"/>
        <v>19.887636424339856</v>
      </c>
    </row>
    <row r="19" spans="1:22" ht="12.75">
      <c r="A19" s="70"/>
      <c r="B19" s="69" t="s">
        <v>31</v>
      </c>
      <c r="C19" s="36" t="s">
        <v>32</v>
      </c>
      <c r="D19" s="6"/>
      <c r="E19" s="2"/>
      <c r="F19" s="2"/>
      <c r="G19" s="2">
        <v>12.67</v>
      </c>
      <c r="H19" s="2">
        <v>40.733</v>
      </c>
      <c r="I19" s="2"/>
      <c r="J19" s="2">
        <v>6</v>
      </c>
      <c r="K19" s="2">
        <v>14.5</v>
      </c>
      <c r="L19" s="2"/>
      <c r="M19" s="2"/>
      <c r="N19" s="2"/>
      <c r="O19" s="2">
        <v>12</v>
      </c>
      <c r="P19" s="2">
        <v>6</v>
      </c>
      <c r="Q19" s="60">
        <v>13.2</v>
      </c>
      <c r="R19" s="55"/>
      <c r="S19" s="19">
        <f t="shared" si="0"/>
        <v>0</v>
      </c>
      <c r="T19" s="16">
        <f t="shared" si="1"/>
        <v>0.007344965612168045</v>
      </c>
      <c r="U19" s="16">
        <f t="shared" si="3"/>
        <v>0</v>
      </c>
      <c r="V19" s="16">
        <f t="shared" si="2"/>
        <v>0</v>
      </c>
    </row>
    <row r="20" spans="1:22" ht="12.75">
      <c r="A20" s="70"/>
      <c r="B20" s="68"/>
      <c r="C20" s="37" t="s">
        <v>15</v>
      </c>
      <c r="D20" s="7"/>
      <c r="E20" s="3"/>
      <c r="F20" s="3"/>
      <c r="G20" s="3">
        <v>12.67</v>
      </c>
      <c r="H20" s="3">
        <v>40.733</v>
      </c>
      <c r="I20" s="3"/>
      <c r="J20" s="3">
        <v>6</v>
      </c>
      <c r="K20" s="3">
        <v>14.5</v>
      </c>
      <c r="L20" s="3"/>
      <c r="M20" s="3"/>
      <c r="N20" s="3"/>
      <c r="O20" s="3">
        <v>12</v>
      </c>
      <c r="P20" s="3">
        <v>6</v>
      </c>
      <c r="Q20" s="61">
        <v>13.2</v>
      </c>
      <c r="R20" s="56">
        <f>+R19</f>
        <v>0</v>
      </c>
      <c r="S20" s="21">
        <f t="shared" si="0"/>
        <v>0</v>
      </c>
      <c r="T20" s="22">
        <f t="shared" si="1"/>
        <v>0.007344965612168045</v>
      </c>
      <c r="U20" s="22">
        <f t="shared" si="3"/>
        <v>0</v>
      </c>
      <c r="V20" s="22">
        <f t="shared" si="2"/>
        <v>0</v>
      </c>
    </row>
    <row r="21" spans="1:22" ht="12.75">
      <c r="A21" s="71"/>
      <c r="B21" s="1" t="s">
        <v>15</v>
      </c>
      <c r="C21" s="37"/>
      <c r="D21" s="7">
        <v>37551.73053</v>
      </c>
      <c r="E21" s="3">
        <v>40885.43604</v>
      </c>
      <c r="F21" s="3">
        <v>45380.94998</v>
      </c>
      <c r="G21" s="3">
        <v>47115.87686</v>
      </c>
      <c r="H21" s="3">
        <v>52136.36032</v>
      </c>
      <c r="I21" s="3">
        <v>82595.9518</v>
      </c>
      <c r="J21" s="3">
        <v>81068.02443</v>
      </c>
      <c r="K21" s="3">
        <v>78754.47194</v>
      </c>
      <c r="L21" s="3">
        <v>98184.69706</v>
      </c>
      <c r="M21" s="3">
        <v>123073.39788</v>
      </c>
      <c r="N21" s="3">
        <v>167851.38227</v>
      </c>
      <c r="O21" s="3">
        <v>185683.39239</v>
      </c>
      <c r="P21" s="3">
        <v>228319.65414</v>
      </c>
      <c r="Q21" s="61">
        <v>264552.46481</v>
      </c>
      <c r="R21" s="56">
        <f>+R7+R18+R20</f>
        <v>294340.41611000005</v>
      </c>
      <c r="S21" s="21">
        <f t="shared" si="0"/>
        <v>10.577478457899298</v>
      </c>
      <c r="T21" s="22">
        <f t="shared" si="1"/>
        <v>9.401217040090406</v>
      </c>
      <c r="U21" s="22">
        <f t="shared" si="3"/>
        <v>12.683254923705897</v>
      </c>
      <c r="V21" s="22">
        <f t="shared" si="2"/>
        <v>21.997506564019442</v>
      </c>
    </row>
    <row r="22" spans="1:22" ht="12.75">
      <c r="A22" s="72" t="s">
        <v>38</v>
      </c>
      <c r="B22" s="78" t="s">
        <v>25</v>
      </c>
      <c r="C22" s="36" t="s">
        <v>33</v>
      </c>
      <c r="D22" s="6">
        <v>470.61807</v>
      </c>
      <c r="E22" s="2">
        <v>268.81636</v>
      </c>
      <c r="F22" s="2">
        <v>132.34474</v>
      </c>
      <c r="G22" s="2"/>
      <c r="H22" s="2">
        <v>3.86408</v>
      </c>
      <c r="I22" s="2">
        <v>1.93204</v>
      </c>
      <c r="J22" s="2"/>
      <c r="K22" s="2"/>
      <c r="L22" s="2">
        <v>1053.4</v>
      </c>
      <c r="M22" s="2">
        <v>1086.8</v>
      </c>
      <c r="N22" s="2">
        <v>884.15</v>
      </c>
      <c r="O22" s="2">
        <v>970.9804</v>
      </c>
      <c r="P22" s="2">
        <v>674.3876</v>
      </c>
      <c r="Q22" s="60">
        <v>335.6</v>
      </c>
      <c r="R22" s="55">
        <v>404.8</v>
      </c>
      <c r="S22" s="19">
        <f t="shared" si="0"/>
        <v>0.06954552849207922</v>
      </c>
      <c r="T22" s="16">
        <f t="shared" si="1"/>
        <v>0.000696770056776233</v>
      </c>
      <c r="U22" s="16">
        <f t="shared" si="3"/>
        <v>0.11199951970549729</v>
      </c>
      <c r="V22" s="16">
        <f t="shared" si="2"/>
        <v>0.03025269439650202</v>
      </c>
    </row>
    <row r="23" spans="1:22" ht="12.75">
      <c r="A23" s="70"/>
      <c r="B23" s="79"/>
      <c r="C23" s="36" t="s">
        <v>34</v>
      </c>
      <c r="D23" s="6">
        <v>8708.8068</v>
      </c>
      <c r="E23" s="2">
        <v>9832.77925</v>
      </c>
      <c r="F23" s="2">
        <v>9152.73363</v>
      </c>
      <c r="G23" s="2">
        <v>9469.41124</v>
      </c>
      <c r="H23" s="2">
        <v>9280.34295</v>
      </c>
      <c r="I23" s="2">
        <v>8396.8855</v>
      </c>
      <c r="J23" s="2">
        <v>9614.21506</v>
      </c>
      <c r="K23" s="2">
        <v>9548.3379</v>
      </c>
      <c r="L23" s="2">
        <v>11326.95632</v>
      </c>
      <c r="M23" s="2">
        <v>12802.36045</v>
      </c>
      <c r="N23" s="2">
        <v>14327</v>
      </c>
      <c r="O23" s="2">
        <v>13417.35</v>
      </c>
      <c r="P23" s="2">
        <v>8691.05</v>
      </c>
      <c r="Q23" s="60">
        <v>10379.5</v>
      </c>
      <c r="R23" s="55">
        <v>12333.9</v>
      </c>
      <c r="S23" s="19">
        <f t="shared" si="0"/>
        <v>2.5438400753852943</v>
      </c>
      <c r="T23" s="16">
        <f t="shared" si="1"/>
        <v>1.6734294021279097</v>
      </c>
      <c r="U23" s="16">
        <f t="shared" si="3"/>
        <v>1.3193395486719308</v>
      </c>
      <c r="V23" s="16">
        <f t="shared" si="2"/>
        <v>0.921772992630969</v>
      </c>
    </row>
    <row r="24" spans="1:22" ht="12.75">
      <c r="A24" s="70"/>
      <c r="B24" s="79"/>
      <c r="C24" s="36" t="s">
        <v>35</v>
      </c>
      <c r="D24" s="6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539</v>
      </c>
      <c r="P24" s="2">
        <v>7085.45</v>
      </c>
      <c r="Q24" s="60">
        <v>14314.13009</v>
      </c>
      <c r="R24" s="55">
        <v>18250.10703</v>
      </c>
      <c r="S24" s="19">
        <f t="shared" si="0"/>
        <v>0</v>
      </c>
      <c r="T24" s="16">
        <f t="shared" si="1"/>
        <v>0</v>
      </c>
      <c r="U24" s="16">
        <f t="shared" si="3"/>
        <v>0</v>
      </c>
      <c r="V24" s="16">
        <f t="shared" si="2"/>
        <v>1.3639202338983276</v>
      </c>
    </row>
    <row r="25" spans="1:22" ht="12.75">
      <c r="A25" s="70"/>
      <c r="B25" s="79"/>
      <c r="C25" s="36" t="s">
        <v>36</v>
      </c>
      <c r="D25" s="6">
        <v>8002.60358</v>
      </c>
      <c r="E25" s="2">
        <v>6346.9325</v>
      </c>
      <c r="F25" s="2">
        <v>5288.58957</v>
      </c>
      <c r="G25" s="2">
        <v>14628.30323</v>
      </c>
      <c r="H25" s="2">
        <v>16687.22397</v>
      </c>
      <c r="I25" s="2">
        <v>15516.77522</v>
      </c>
      <c r="J25" s="2">
        <v>10707.7312</v>
      </c>
      <c r="K25" s="2">
        <v>10715.492</v>
      </c>
      <c r="L25" s="2">
        <v>9594.083</v>
      </c>
      <c r="M25" s="2">
        <v>9130.90304</v>
      </c>
      <c r="N25" s="2">
        <v>7182.30254</v>
      </c>
      <c r="O25" s="2">
        <v>6861.2152</v>
      </c>
      <c r="P25" s="2">
        <v>9880.94879</v>
      </c>
      <c r="Q25" s="60">
        <v>12802.9382</v>
      </c>
      <c r="R25" s="55">
        <v>15430.39899</v>
      </c>
      <c r="S25" s="19">
        <f t="shared" si="0"/>
        <v>1.642016040303699</v>
      </c>
      <c r="T25" s="16">
        <f t="shared" si="1"/>
        <v>3.0090365605822385</v>
      </c>
      <c r="U25" s="16">
        <f t="shared" si="3"/>
        <v>0.94097971563992</v>
      </c>
      <c r="V25" s="16">
        <f t="shared" si="2"/>
        <v>1.1531895876002058</v>
      </c>
    </row>
    <row r="26" spans="1:22" ht="12.75">
      <c r="A26" s="70"/>
      <c r="B26" s="79"/>
      <c r="C26" s="36" t="s">
        <v>37</v>
      </c>
      <c r="D26" s="6">
        <v>6632.5161</v>
      </c>
      <c r="E26" s="2">
        <v>11954.15482</v>
      </c>
      <c r="F26" s="2">
        <v>11240.36323</v>
      </c>
      <c r="G26" s="2">
        <v>10487.73613</v>
      </c>
      <c r="H26" s="2">
        <v>5176.94301</v>
      </c>
      <c r="I26" s="2">
        <v>877.59579</v>
      </c>
      <c r="J26" s="2">
        <v>52.527</v>
      </c>
      <c r="K26" s="2">
        <v>8.876</v>
      </c>
      <c r="L26" s="2"/>
      <c r="M26" s="2"/>
      <c r="N26" s="2"/>
      <c r="O26" s="2"/>
      <c r="P26" s="2"/>
      <c r="Q26" s="60"/>
      <c r="R26" s="55"/>
      <c r="S26" s="19">
        <f t="shared" si="0"/>
        <v>3.092661527866221</v>
      </c>
      <c r="T26" s="16">
        <f t="shared" si="1"/>
        <v>0.9335052263423692</v>
      </c>
      <c r="U26" s="16">
        <f t="shared" si="3"/>
        <v>0</v>
      </c>
      <c r="V26" s="16">
        <f t="shared" si="2"/>
        <v>0</v>
      </c>
    </row>
    <row r="27" spans="1:22" ht="12.75">
      <c r="A27" s="70"/>
      <c r="B27" s="79"/>
      <c r="C27" s="36" t="s">
        <v>39</v>
      </c>
      <c r="D27" s="6">
        <v>5964.45933</v>
      </c>
      <c r="E27" s="2">
        <v>5880.55309</v>
      </c>
      <c r="F27" s="2">
        <v>3832.67227</v>
      </c>
      <c r="G27" s="2">
        <v>3736.93887</v>
      </c>
      <c r="H27" s="2">
        <v>3382.59455</v>
      </c>
      <c r="I27" s="2">
        <v>3115.91542</v>
      </c>
      <c r="J27" s="2">
        <v>3606.22148</v>
      </c>
      <c r="K27" s="2">
        <v>3591.87281</v>
      </c>
      <c r="L27" s="2">
        <v>3501.19549</v>
      </c>
      <c r="M27" s="2">
        <v>3321.47362</v>
      </c>
      <c r="N27" s="2">
        <v>3188.99276</v>
      </c>
      <c r="O27" s="2">
        <v>3808.84805</v>
      </c>
      <c r="P27" s="2">
        <v>3527.53334</v>
      </c>
      <c r="Q27" s="60">
        <v>3034.42155</v>
      </c>
      <c r="R27" s="55">
        <v>2480.61376</v>
      </c>
      <c r="S27" s="19">
        <f t="shared" si="0"/>
        <v>1.5213589398717382</v>
      </c>
      <c r="T27" s="16">
        <f t="shared" si="1"/>
        <v>0.6099487062003054</v>
      </c>
      <c r="U27" s="16">
        <f t="shared" si="3"/>
        <v>0.3422924642569741</v>
      </c>
      <c r="V27" s="16">
        <f t="shared" si="2"/>
        <v>0.18538846343141752</v>
      </c>
    </row>
    <row r="28" spans="1:22" ht="12.75">
      <c r="A28" s="70"/>
      <c r="B28" s="79"/>
      <c r="C28" s="36" t="s">
        <v>40</v>
      </c>
      <c r="D28" s="6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9913.09511</v>
      </c>
      <c r="P28" s="2">
        <v>22643.15152</v>
      </c>
      <c r="Q28" s="60">
        <v>39956.43866</v>
      </c>
      <c r="R28" s="55">
        <v>8605.6</v>
      </c>
      <c r="S28" s="19">
        <f t="shared" si="0"/>
        <v>0</v>
      </c>
      <c r="T28" s="16">
        <f t="shared" si="1"/>
        <v>0</v>
      </c>
      <c r="U28" s="16">
        <f t="shared" si="3"/>
        <v>0</v>
      </c>
      <c r="V28" s="16">
        <f t="shared" si="2"/>
        <v>0.6431388016268226</v>
      </c>
    </row>
    <row r="29" spans="1:22" ht="12.75">
      <c r="A29" s="70"/>
      <c r="B29" s="79"/>
      <c r="C29" s="36" t="s">
        <v>41</v>
      </c>
      <c r="D29" s="6">
        <v>2300.33954</v>
      </c>
      <c r="E29" s="2">
        <v>2415.5673</v>
      </c>
      <c r="F29" s="2">
        <v>2269.99359</v>
      </c>
      <c r="G29" s="2">
        <v>10707.11562</v>
      </c>
      <c r="H29" s="2">
        <v>17110.7221</v>
      </c>
      <c r="I29" s="2">
        <v>22750.72958</v>
      </c>
      <c r="J29" s="2">
        <v>26243.33443</v>
      </c>
      <c r="K29" s="2">
        <v>29906.99442</v>
      </c>
      <c r="L29" s="2">
        <v>35782.47417</v>
      </c>
      <c r="M29" s="2">
        <v>49099.60822</v>
      </c>
      <c r="N29" s="2">
        <v>62628.2749</v>
      </c>
      <c r="O29" s="2">
        <v>71715.65189</v>
      </c>
      <c r="P29" s="2">
        <v>92569.70374</v>
      </c>
      <c r="Q29" s="60">
        <v>95947.03978</v>
      </c>
      <c r="R29" s="55">
        <v>94524.92729</v>
      </c>
      <c r="S29" s="19">
        <f t="shared" si="0"/>
        <v>0.6249318474764143</v>
      </c>
      <c r="T29" s="16">
        <f t="shared" si="1"/>
        <v>3.08540165035386</v>
      </c>
      <c r="U29" s="16">
        <f t="shared" si="3"/>
        <v>5.059930565300044</v>
      </c>
      <c r="V29" s="16">
        <f t="shared" si="2"/>
        <v>7.064312594258755</v>
      </c>
    </row>
    <row r="30" spans="1:22" ht="22.5">
      <c r="A30" s="70"/>
      <c r="B30" s="79"/>
      <c r="C30" s="36" t="s">
        <v>42</v>
      </c>
      <c r="D30" s="6"/>
      <c r="E30" s="2"/>
      <c r="F30" s="2"/>
      <c r="G30" s="2"/>
      <c r="H30" s="2"/>
      <c r="I30" s="2">
        <v>1134.561</v>
      </c>
      <c r="J30" s="2">
        <v>2279.764</v>
      </c>
      <c r="K30" s="2">
        <v>2166.63</v>
      </c>
      <c r="L30" s="2">
        <v>2001.895</v>
      </c>
      <c r="M30" s="2">
        <v>5133.78</v>
      </c>
      <c r="N30" s="2">
        <v>7695</v>
      </c>
      <c r="O30" s="2">
        <v>9975.8</v>
      </c>
      <c r="P30" s="2">
        <v>10745.22</v>
      </c>
      <c r="Q30" s="60">
        <v>11024.48</v>
      </c>
      <c r="R30" s="55">
        <v>10897</v>
      </c>
      <c r="S30" s="19">
        <f t="shared" si="0"/>
        <v>0</v>
      </c>
      <c r="T30" s="16">
        <f t="shared" si="1"/>
        <v>0</v>
      </c>
      <c r="U30" s="16">
        <f t="shared" si="3"/>
        <v>0.5290586071712255</v>
      </c>
      <c r="V30" s="16">
        <f t="shared" si="2"/>
        <v>0.814386390411765</v>
      </c>
    </row>
    <row r="31" spans="1:22" ht="12.75">
      <c r="A31" s="70"/>
      <c r="B31" s="79"/>
      <c r="C31" s="36" t="s">
        <v>43</v>
      </c>
      <c r="D31" s="6">
        <v>87258.7511</v>
      </c>
      <c r="E31" s="2">
        <v>88638.01571</v>
      </c>
      <c r="F31" s="2">
        <v>120052.62231</v>
      </c>
      <c r="G31" s="2">
        <v>157813.28604</v>
      </c>
      <c r="H31" s="2">
        <v>164027.23641</v>
      </c>
      <c r="I31" s="2">
        <v>173751.90981</v>
      </c>
      <c r="J31" s="2">
        <v>189402.6285</v>
      </c>
      <c r="K31" s="2">
        <v>192588.082</v>
      </c>
      <c r="L31" s="2">
        <v>209288.51042</v>
      </c>
      <c r="M31" s="2">
        <v>249395.107</v>
      </c>
      <c r="N31" s="2">
        <v>266270.143</v>
      </c>
      <c r="O31" s="2">
        <v>267899.22261</v>
      </c>
      <c r="P31" s="2">
        <v>282608.99059</v>
      </c>
      <c r="Q31" s="60">
        <v>290064.78526</v>
      </c>
      <c r="R31" s="55">
        <v>287564.41169</v>
      </c>
      <c r="S31" s="19">
        <f t="shared" si="0"/>
        <v>22.931556870426974</v>
      </c>
      <c r="T31" s="16">
        <f t="shared" si="1"/>
        <v>29.577355237532426</v>
      </c>
      <c r="U31" s="16">
        <f t="shared" si="3"/>
        <v>25.701262606644377</v>
      </c>
      <c r="V31" s="16">
        <f t="shared" si="2"/>
        <v>21.49110243618444</v>
      </c>
    </row>
    <row r="32" spans="1:22" ht="12.75">
      <c r="A32" s="70"/>
      <c r="B32" s="80"/>
      <c r="C32" s="37" t="s">
        <v>15</v>
      </c>
      <c r="D32" s="7">
        <v>119338.09452</v>
      </c>
      <c r="E32" s="3">
        <v>125336.81903</v>
      </c>
      <c r="F32" s="3">
        <v>151969.31934</v>
      </c>
      <c r="G32" s="3">
        <v>206842.79113</v>
      </c>
      <c r="H32" s="3">
        <v>215668.92707</v>
      </c>
      <c r="I32" s="3">
        <v>225546.30436</v>
      </c>
      <c r="J32" s="3">
        <v>241906.42167</v>
      </c>
      <c r="K32" s="3">
        <v>248526.28513</v>
      </c>
      <c r="L32" s="3">
        <v>272548.5144</v>
      </c>
      <c r="M32" s="3">
        <v>329970.03233</v>
      </c>
      <c r="N32" s="3">
        <v>362175.8632</v>
      </c>
      <c r="O32" s="3">
        <v>385101.16326</v>
      </c>
      <c r="P32" s="3">
        <v>438426.43558</v>
      </c>
      <c r="Q32" s="61">
        <v>477859.33354</v>
      </c>
      <c r="R32" s="56">
        <f>SUM(R22:R31)</f>
        <v>450491.75876</v>
      </c>
      <c r="S32" s="21">
        <f t="shared" si="0"/>
        <v>32.42591082982242</v>
      </c>
      <c r="T32" s="22">
        <f t="shared" si="1"/>
        <v>38.88937355319588</v>
      </c>
      <c r="U32" s="22">
        <f t="shared" si="3"/>
        <v>34.00486302738997</v>
      </c>
      <c r="V32" s="22">
        <f t="shared" si="2"/>
        <v>33.667464194439205</v>
      </c>
    </row>
    <row r="33" spans="1:22" ht="12.75">
      <c r="A33" s="71"/>
      <c r="B33" s="1" t="s">
        <v>15</v>
      </c>
      <c r="C33" s="37"/>
      <c r="D33" s="7">
        <v>119338.09452</v>
      </c>
      <c r="E33" s="3">
        <v>125336.81903</v>
      </c>
      <c r="F33" s="3">
        <v>151969.31934</v>
      </c>
      <c r="G33" s="3">
        <v>206842.79113</v>
      </c>
      <c r="H33" s="3">
        <v>215668.92707</v>
      </c>
      <c r="I33" s="3">
        <v>225546.30436</v>
      </c>
      <c r="J33" s="3">
        <v>241906.42167</v>
      </c>
      <c r="K33" s="3">
        <v>248526.28513</v>
      </c>
      <c r="L33" s="3">
        <v>272548.5144</v>
      </c>
      <c r="M33" s="3">
        <v>329970.03233</v>
      </c>
      <c r="N33" s="3">
        <v>362175.8632</v>
      </c>
      <c r="O33" s="3">
        <v>385101.16326</v>
      </c>
      <c r="P33" s="3">
        <v>438426.43558</v>
      </c>
      <c r="Q33" s="61">
        <v>477859.33354</v>
      </c>
      <c r="R33" s="56">
        <f>+R32</f>
        <v>450491.75876</v>
      </c>
      <c r="S33" s="21">
        <f t="shared" si="0"/>
        <v>32.42591082982242</v>
      </c>
      <c r="T33" s="22">
        <f t="shared" si="1"/>
        <v>38.88937355319588</v>
      </c>
      <c r="U33" s="22">
        <f t="shared" si="3"/>
        <v>34.00486302738997</v>
      </c>
      <c r="V33" s="22">
        <f t="shared" si="2"/>
        <v>33.667464194439205</v>
      </c>
    </row>
    <row r="34" spans="1:22" ht="12.75">
      <c r="A34" s="72" t="s">
        <v>46</v>
      </c>
      <c r="B34" s="69" t="s">
        <v>17</v>
      </c>
      <c r="C34" s="36" t="s">
        <v>44</v>
      </c>
      <c r="D34" s="6">
        <v>54426.42755</v>
      </c>
      <c r="E34" s="2">
        <v>54678.1055</v>
      </c>
      <c r="F34" s="2">
        <v>52856.15389</v>
      </c>
      <c r="G34" s="2">
        <v>55780.42595</v>
      </c>
      <c r="H34" s="2">
        <v>63753.3013</v>
      </c>
      <c r="I34" s="2">
        <v>74540.3</v>
      </c>
      <c r="J34" s="2">
        <v>75694.8</v>
      </c>
      <c r="K34" s="2">
        <v>79221.3</v>
      </c>
      <c r="L34" s="2">
        <v>86592.6</v>
      </c>
      <c r="M34" s="2">
        <v>112562.64</v>
      </c>
      <c r="N34" s="2">
        <v>123465.784</v>
      </c>
      <c r="O34" s="2">
        <v>129538.48</v>
      </c>
      <c r="P34" s="2">
        <v>128889.84</v>
      </c>
      <c r="Q34" s="60">
        <v>129842</v>
      </c>
      <c r="R34" s="55">
        <v>133391.6</v>
      </c>
      <c r="S34" s="19">
        <f t="shared" si="0"/>
        <v>14.145782436542046</v>
      </c>
      <c r="T34" s="16">
        <f t="shared" si="1"/>
        <v>11.495981285706632</v>
      </c>
      <c r="U34" s="16">
        <f t="shared" si="3"/>
        <v>11.600075098254322</v>
      </c>
      <c r="V34" s="16">
        <f t="shared" si="2"/>
        <v>9.96901015281729</v>
      </c>
    </row>
    <row r="35" spans="1:22" ht="12.75">
      <c r="A35" s="70"/>
      <c r="B35" s="67"/>
      <c r="C35" s="36" t="s">
        <v>45</v>
      </c>
      <c r="D35" s="6"/>
      <c r="E35" s="2"/>
      <c r="F35" s="2"/>
      <c r="G35" s="2"/>
      <c r="H35" s="2"/>
      <c r="I35" s="2"/>
      <c r="J35" s="2"/>
      <c r="K35" s="2">
        <v>15.3</v>
      </c>
      <c r="L35" s="2">
        <v>185</v>
      </c>
      <c r="M35" s="2">
        <v>4863.5</v>
      </c>
      <c r="N35" s="2">
        <v>8684.4</v>
      </c>
      <c r="O35" s="2">
        <v>9572.1</v>
      </c>
      <c r="P35" s="2">
        <v>11206.7</v>
      </c>
      <c r="Q35" s="60">
        <v>12120.5</v>
      </c>
      <c r="R35" s="55">
        <v>12813.5</v>
      </c>
      <c r="S35" s="19">
        <f t="shared" si="0"/>
        <v>0</v>
      </c>
      <c r="T35" s="16">
        <f t="shared" si="1"/>
        <v>0</v>
      </c>
      <c r="U35" s="16">
        <f t="shared" si="3"/>
        <v>0.5012050644899578</v>
      </c>
      <c r="V35" s="16">
        <f t="shared" si="2"/>
        <v>0.9576158588181289</v>
      </c>
    </row>
    <row r="36" spans="1:22" ht="12.75">
      <c r="A36" s="70"/>
      <c r="B36" s="68"/>
      <c r="C36" s="37" t="s">
        <v>15</v>
      </c>
      <c r="D36" s="7">
        <v>54426.42755</v>
      </c>
      <c r="E36" s="3">
        <v>54678.1055</v>
      </c>
      <c r="F36" s="3">
        <v>52856.15389</v>
      </c>
      <c r="G36" s="3">
        <v>55780.42595</v>
      </c>
      <c r="H36" s="3">
        <v>63753.3013</v>
      </c>
      <c r="I36" s="3">
        <v>74540.3</v>
      </c>
      <c r="J36" s="3">
        <v>75694.8</v>
      </c>
      <c r="K36" s="3">
        <v>79236.6</v>
      </c>
      <c r="L36" s="3">
        <v>86777.6</v>
      </c>
      <c r="M36" s="3">
        <v>117426.14</v>
      </c>
      <c r="N36" s="3">
        <v>132150.184</v>
      </c>
      <c r="O36" s="3">
        <v>139110.58</v>
      </c>
      <c r="P36" s="3">
        <v>140096.54</v>
      </c>
      <c r="Q36" s="61">
        <v>141962.5</v>
      </c>
      <c r="R36" s="56">
        <f>+R34+R35</f>
        <v>146205.1</v>
      </c>
      <c r="S36" s="21">
        <f t="shared" si="0"/>
        <v>14.145782436542046</v>
      </c>
      <c r="T36" s="22">
        <f t="shared" si="1"/>
        <v>11.495981285706632</v>
      </c>
      <c r="U36" s="22">
        <f t="shared" si="3"/>
        <v>12.101280162744281</v>
      </c>
      <c r="V36" s="22">
        <f t="shared" si="2"/>
        <v>10.926626011635419</v>
      </c>
    </row>
    <row r="37" spans="1:22" ht="12.75">
      <c r="A37" s="70"/>
      <c r="B37" s="69" t="s">
        <v>31</v>
      </c>
      <c r="C37" s="36" t="s">
        <v>47</v>
      </c>
      <c r="D37" s="6">
        <v>77555.73869</v>
      </c>
      <c r="E37" s="2">
        <v>74547.25448</v>
      </c>
      <c r="F37" s="2">
        <v>94745.62179</v>
      </c>
      <c r="G37" s="2">
        <v>124144.09375</v>
      </c>
      <c r="H37" s="2">
        <v>136439.31461</v>
      </c>
      <c r="I37" s="2">
        <v>155021.36825</v>
      </c>
      <c r="J37" s="2">
        <v>168234.21968</v>
      </c>
      <c r="K37" s="2">
        <v>197049.51463</v>
      </c>
      <c r="L37" s="2">
        <v>225370.12434</v>
      </c>
      <c r="M37" s="2">
        <v>236031.18741</v>
      </c>
      <c r="N37" s="2">
        <v>257370.47295</v>
      </c>
      <c r="O37" s="2">
        <v>259527.97419</v>
      </c>
      <c r="P37" s="2">
        <v>269428.93434</v>
      </c>
      <c r="Q37" s="60">
        <v>265952.83831</v>
      </c>
      <c r="R37" s="55">
        <v>257110.38603</v>
      </c>
      <c r="S37" s="19">
        <f t="shared" si="0"/>
        <v>19.286133516744</v>
      </c>
      <c r="T37" s="16">
        <f t="shared" si="1"/>
        <v>24.602707238804584</v>
      </c>
      <c r="U37" s="16">
        <f t="shared" si="3"/>
        <v>24.324051918879483</v>
      </c>
      <c r="V37" s="16">
        <f t="shared" si="2"/>
        <v>19.215123356552006</v>
      </c>
    </row>
    <row r="38" spans="1:22" ht="12.75">
      <c r="A38" s="70"/>
      <c r="B38" s="67"/>
      <c r="C38" s="36" t="s">
        <v>48</v>
      </c>
      <c r="D38" s="6"/>
      <c r="E38" s="2"/>
      <c r="F38" s="2"/>
      <c r="G38" s="2">
        <v>65.2765</v>
      </c>
      <c r="H38" s="2">
        <v>392.73476</v>
      </c>
      <c r="I38" s="2">
        <v>63.95213</v>
      </c>
      <c r="J38" s="2">
        <v>85.15884</v>
      </c>
      <c r="K38" s="2">
        <v>83.79887</v>
      </c>
      <c r="L38" s="2">
        <v>110.32341</v>
      </c>
      <c r="M38" s="2">
        <v>180.45638</v>
      </c>
      <c r="N38" s="2">
        <v>230.91113</v>
      </c>
      <c r="O38" s="2">
        <v>252.48383</v>
      </c>
      <c r="P38" s="2">
        <v>529.95667</v>
      </c>
      <c r="Q38" s="60">
        <v>858.15942</v>
      </c>
      <c r="R38" s="55">
        <v>892.3233</v>
      </c>
      <c r="S38" s="19">
        <f t="shared" si="0"/>
        <v>0</v>
      </c>
      <c r="T38" s="16">
        <f t="shared" si="1"/>
        <v>0.07081784565102178</v>
      </c>
      <c r="U38" s="16">
        <f t="shared" si="3"/>
        <v>0.0185968235993676</v>
      </c>
      <c r="V38" s="16">
        <f t="shared" si="2"/>
        <v>0.06668770775142834</v>
      </c>
    </row>
    <row r="39" spans="1:22" ht="12.75">
      <c r="A39" s="70"/>
      <c r="B39" s="67"/>
      <c r="C39" s="36" t="s">
        <v>49</v>
      </c>
      <c r="D39" s="6">
        <v>52427.48503</v>
      </c>
      <c r="E39" s="2">
        <v>49108.38045</v>
      </c>
      <c r="F39" s="2">
        <v>52702.46494</v>
      </c>
      <c r="G39" s="2">
        <v>69374.80889</v>
      </c>
      <c r="H39" s="2">
        <v>76621.68855</v>
      </c>
      <c r="I39" s="2">
        <v>88396.47157</v>
      </c>
      <c r="J39" s="2">
        <v>96421.095</v>
      </c>
      <c r="K39" s="2">
        <v>121121.185</v>
      </c>
      <c r="L39" s="2">
        <v>148571.695</v>
      </c>
      <c r="M39" s="2">
        <v>151150.265</v>
      </c>
      <c r="N39" s="2">
        <v>158089.78253</v>
      </c>
      <c r="O39" s="2">
        <v>153280.04287</v>
      </c>
      <c r="P39" s="2">
        <v>161161.83</v>
      </c>
      <c r="Q39" s="60">
        <v>168964.20492</v>
      </c>
      <c r="R39" s="55">
        <v>167945.15946</v>
      </c>
      <c r="S39" s="19">
        <f t="shared" si="0"/>
        <v>12.704837874396265</v>
      </c>
      <c r="T39" s="16">
        <f t="shared" si="1"/>
        <v>13.816406047823634</v>
      </c>
      <c r="U39" s="16">
        <f t="shared" si="3"/>
        <v>15.576699561426793</v>
      </c>
      <c r="V39" s="16">
        <f t="shared" si="2"/>
        <v>12.551367550679792</v>
      </c>
    </row>
    <row r="40" spans="1:22" ht="12.75">
      <c r="A40" s="70"/>
      <c r="B40" s="68"/>
      <c r="C40" s="37" t="s">
        <v>15</v>
      </c>
      <c r="D40" s="7">
        <v>129983.22372</v>
      </c>
      <c r="E40" s="3">
        <v>123655.63493</v>
      </c>
      <c r="F40" s="3">
        <v>147448.08673</v>
      </c>
      <c r="G40" s="3">
        <v>193584.17914</v>
      </c>
      <c r="H40" s="3">
        <v>213453.73792</v>
      </c>
      <c r="I40" s="3">
        <v>243481.79195</v>
      </c>
      <c r="J40" s="3">
        <v>264740.47352</v>
      </c>
      <c r="K40" s="3">
        <v>318254.4985</v>
      </c>
      <c r="L40" s="3">
        <v>374052.14275</v>
      </c>
      <c r="M40" s="3">
        <v>387361.90879</v>
      </c>
      <c r="N40" s="3">
        <v>415691.16661</v>
      </c>
      <c r="O40" s="3">
        <v>413060.50089</v>
      </c>
      <c r="P40" s="3">
        <v>431120.72101</v>
      </c>
      <c r="Q40" s="61">
        <v>435775.20265</v>
      </c>
      <c r="R40" s="56">
        <f>SUM(R37:R39)</f>
        <v>425947.86879</v>
      </c>
      <c r="S40" s="20">
        <f t="shared" si="0"/>
        <v>31.99097139114026</v>
      </c>
      <c r="T40" s="17">
        <f t="shared" si="1"/>
        <v>38.489931132279246</v>
      </c>
      <c r="U40" s="17">
        <f t="shared" si="3"/>
        <v>39.91934830390564</v>
      </c>
      <c r="V40" s="17">
        <f t="shared" si="2"/>
        <v>31.833178614983225</v>
      </c>
    </row>
    <row r="41" spans="1:22" ht="12.75">
      <c r="A41" s="71"/>
      <c r="B41" s="1" t="s">
        <v>15</v>
      </c>
      <c r="C41" s="37"/>
      <c r="D41" s="7">
        <v>184409.65127</v>
      </c>
      <c r="E41" s="3">
        <v>178333.74043</v>
      </c>
      <c r="F41" s="3">
        <v>200304.24062</v>
      </c>
      <c r="G41" s="3">
        <v>249364.60509</v>
      </c>
      <c r="H41" s="3">
        <v>277207.03922</v>
      </c>
      <c r="I41" s="3">
        <v>318022.09195</v>
      </c>
      <c r="J41" s="3">
        <v>340435.27352</v>
      </c>
      <c r="K41" s="3">
        <v>397491.0985</v>
      </c>
      <c r="L41" s="3">
        <v>460829.74275</v>
      </c>
      <c r="M41" s="3">
        <v>504788.04879</v>
      </c>
      <c r="N41" s="3">
        <v>547841.35061</v>
      </c>
      <c r="O41" s="3">
        <v>552171.08089</v>
      </c>
      <c r="P41" s="3">
        <v>571217.26101</v>
      </c>
      <c r="Q41" s="61">
        <v>577737.70265</v>
      </c>
      <c r="R41" s="56">
        <f>+R40+R36</f>
        <v>572152.96879</v>
      </c>
      <c r="S41" s="20">
        <f t="shared" si="0"/>
        <v>46.136753827682305</v>
      </c>
      <c r="T41" s="17">
        <f t="shared" si="1"/>
        <v>49.985912417985865</v>
      </c>
      <c r="U41" s="17">
        <f t="shared" si="3"/>
        <v>52.020628466649924</v>
      </c>
      <c r="V41" s="17">
        <f t="shared" si="2"/>
        <v>42.75980462661864</v>
      </c>
    </row>
    <row r="42" spans="1:22" ht="22.5">
      <c r="A42" s="72" t="s">
        <v>51</v>
      </c>
      <c r="B42" s="78" t="s">
        <v>51</v>
      </c>
      <c r="C42" s="38" t="s">
        <v>50</v>
      </c>
      <c r="D42" s="8">
        <v>9638.51</v>
      </c>
      <c r="E42" s="9">
        <v>26040.319</v>
      </c>
      <c r="F42" s="9">
        <v>34134.8708</v>
      </c>
      <c r="G42" s="9">
        <v>16107.9175</v>
      </c>
      <c r="H42" s="9"/>
      <c r="I42" s="9"/>
      <c r="J42" s="9"/>
      <c r="K42" s="9"/>
      <c r="L42" s="9"/>
      <c r="M42" s="9"/>
      <c r="N42" s="9"/>
      <c r="O42" s="9"/>
      <c r="P42" s="9"/>
      <c r="Q42" s="62"/>
      <c r="R42" s="55"/>
      <c r="S42" s="19">
        <f t="shared" si="0"/>
        <v>6.7368955779229065</v>
      </c>
      <c r="T42" s="16">
        <f t="shared" si="1"/>
        <v>0</v>
      </c>
      <c r="U42" s="16">
        <f t="shared" si="3"/>
        <v>0</v>
      </c>
      <c r="V42" s="16">
        <f t="shared" si="2"/>
        <v>0</v>
      </c>
    </row>
    <row r="43" spans="1:22" ht="12.75">
      <c r="A43" s="70"/>
      <c r="B43" s="79"/>
      <c r="C43" s="36" t="s">
        <v>52</v>
      </c>
      <c r="D43" s="6">
        <v>15293.18062</v>
      </c>
      <c r="E43" s="2">
        <v>15936.60261</v>
      </c>
      <c r="F43" s="2">
        <v>14527.74433</v>
      </c>
      <c r="G43" s="2">
        <v>8805.28752</v>
      </c>
      <c r="H43" s="2">
        <v>9558.00293</v>
      </c>
      <c r="I43" s="2">
        <v>10033.24547</v>
      </c>
      <c r="J43" s="2">
        <v>11069.12413</v>
      </c>
      <c r="K43" s="2">
        <v>11353.8233</v>
      </c>
      <c r="L43" s="2">
        <v>12331.51464</v>
      </c>
      <c r="M43" s="2">
        <v>12529.8251</v>
      </c>
      <c r="N43" s="2">
        <v>19223.3908</v>
      </c>
      <c r="O43" s="2">
        <v>21576.676</v>
      </c>
      <c r="P43" s="2">
        <v>23228.05</v>
      </c>
      <c r="Q43" s="60">
        <v>20139.22</v>
      </c>
      <c r="R43" s="55">
        <v>21077.492</v>
      </c>
      <c r="S43" s="19">
        <f t="shared" si="0"/>
        <v>4.122961306673072</v>
      </c>
      <c r="T43" s="16">
        <f t="shared" si="1"/>
        <v>1.7234969887278475</v>
      </c>
      <c r="U43" s="16">
        <f t="shared" si="3"/>
        <v>1.2912535822542184</v>
      </c>
      <c r="V43" s="16">
        <f t="shared" si="2"/>
        <v>1.5752246149227176</v>
      </c>
    </row>
    <row r="44" spans="1:22" ht="12.75">
      <c r="A44" s="70"/>
      <c r="B44" s="80"/>
      <c r="C44" s="37" t="s">
        <v>15</v>
      </c>
      <c r="D44" s="7">
        <v>24931.69062</v>
      </c>
      <c r="E44" s="3">
        <v>41976.92161</v>
      </c>
      <c r="F44" s="3">
        <v>48662.61513</v>
      </c>
      <c r="G44" s="3">
        <v>24913.20502</v>
      </c>
      <c r="H44" s="3">
        <v>9558.00293</v>
      </c>
      <c r="I44" s="3">
        <v>10033.24547</v>
      </c>
      <c r="J44" s="3">
        <v>11069.12413</v>
      </c>
      <c r="K44" s="3">
        <v>11353.8233</v>
      </c>
      <c r="L44" s="3">
        <v>12331.51464</v>
      </c>
      <c r="M44" s="3">
        <v>12529.8251</v>
      </c>
      <c r="N44" s="3">
        <v>19223.3908</v>
      </c>
      <c r="O44" s="3">
        <v>21576.676</v>
      </c>
      <c r="P44" s="3">
        <v>23228.05</v>
      </c>
      <c r="Q44" s="61">
        <v>20139.22</v>
      </c>
      <c r="R44" s="56">
        <f>+R42+R43</f>
        <v>21077.492</v>
      </c>
      <c r="S44" s="21">
        <f t="shared" si="0"/>
        <v>10.859856884595978</v>
      </c>
      <c r="T44" s="22">
        <f t="shared" si="1"/>
        <v>1.7234969887278475</v>
      </c>
      <c r="U44" s="22">
        <f t="shared" si="3"/>
        <v>1.2912535822542184</v>
      </c>
      <c r="V44" s="22">
        <f t="shared" si="2"/>
        <v>1.5752246149227176</v>
      </c>
    </row>
    <row r="45" spans="1:22" ht="12.75">
      <c r="A45" s="70"/>
      <c r="B45" s="29" t="s">
        <v>15</v>
      </c>
      <c r="C45" s="49"/>
      <c r="D45" s="48">
        <v>24931.69062</v>
      </c>
      <c r="E45" s="30">
        <v>41976.92161</v>
      </c>
      <c r="F45" s="30">
        <v>48662.61513</v>
      </c>
      <c r="G45" s="30">
        <v>24913.20502</v>
      </c>
      <c r="H45" s="30">
        <v>9558.00293</v>
      </c>
      <c r="I45" s="30">
        <v>10033.24547</v>
      </c>
      <c r="J45" s="30">
        <v>11069.12413</v>
      </c>
      <c r="K45" s="30">
        <v>11353.8233</v>
      </c>
      <c r="L45" s="30">
        <v>12331.51464</v>
      </c>
      <c r="M45" s="30">
        <v>12529.8251</v>
      </c>
      <c r="N45" s="30">
        <v>19223.3908</v>
      </c>
      <c r="O45" s="30">
        <v>21576.676</v>
      </c>
      <c r="P45" s="30">
        <v>23228.05</v>
      </c>
      <c r="Q45" s="63">
        <v>20139.22</v>
      </c>
      <c r="R45" s="50">
        <f>+R44</f>
        <v>21077.492</v>
      </c>
      <c r="S45" s="31">
        <f t="shared" si="0"/>
        <v>10.859856884595978</v>
      </c>
      <c r="T45" s="32">
        <f t="shared" si="1"/>
        <v>1.7234969887278475</v>
      </c>
      <c r="U45" s="32">
        <f t="shared" si="3"/>
        <v>1.2912535822542184</v>
      </c>
      <c r="V45" s="32">
        <f t="shared" si="2"/>
        <v>1.5752246149227176</v>
      </c>
    </row>
    <row r="46" spans="1:22" ht="12.75">
      <c r="A46" s="39" t="s">
        <v>66</v>
      </c>
      <c r="B46" s="33"/>
      <c r="C46" s="40"/>
      <c r="D46" s="35">
        <v>366231.16694</v>
      </c>
      <c r="E46" s="34">
        <v>386532.91711</v>
      </c>
      <c r="F46" s="34">
        <v>446317.12507</v>
      </c>
      <c r="G46" s="34">
        <v>528236.4781</v>
      </c>
      <c r="H46" s="34">
        <v>554570.32954</v>
      </c>
      <c r="I46" s="34">
        <v>636197.59358</v>
      </c>
      <c r="J46" s="34">
        <v>674478.84375</v>
      </c>
      <c r="K46" s="34">
        <v>736125.67887</v>
      </c>
      <c r="L46" s="34">
        <v>843894.46885</v>
      </c>
      <c r="M46" s="34">
        <v>970361.3041</v>
      </c>
      <c r="N46" s="34">
        <v>1097091.98688</v>
      </c>
      <c r="O46" s="34">
        <v>1144532.31254</v>
      </c>
      <c r="P46" s="34">
        <v>1261191.40073</v>
      </c>
      <c r="Q46" s="64">
        <v>1340288.721</v>
      </c>
      <c r="R46" s="52">
        <f>+R45+R41+R33+R21</f>
        <v>1338062.63566</v>
      </c>
      <c r="S46" s="35">
        <f t="shared" si="0"/>
        <v>100</v>
      </c>
      <c r="T46" s="34">
        <f t="shared" si="1"/>
        <v>100</v>
      </c>
      <c r="U46" s="34">
        <f>+M46/$M$46*100</f>
        <v>100</v>
      </c>
      <c r="V46" s="34">
        <f t="shared" si="2"/>
        <v>100</v>
      </c>
    </row>
    <row r="47" spans="1:22" ht="12.75">
      <c r="A47" s="47"/>
      <c r="B47" s="47" t="s">
        <v>65</v>
      </c>
      <c r="C47" s="50"/>
      <c r="D47" s="48">
        <v>10806.808</v>
      </c>
      <c r="E47" s="48">
        <v>17451.8154</v>
      </c>
      <c r="F47" s="48">
        <v>17474.788</v>
      </c>
      <c r="G47" s="48">
        <v>22854.161</v>
      </c>
      <c r="H47" s="48">
        <v>19896.901990000002</v>
      </c>
      <c r="I47" s="48">
        <v>9703.97783</v>
      </c>
      <c r="J47" s="48">
        <v>8071.7719071757</v>
      </c>
      <c r="K47" s="48">
        <v>11604.532200000001</v>
      </c>
      <c r="L47" s="48">
        <v>2099.65862</v>
      </c>
      <c r="M47" s="48">
        <v>15478.3476</v>
      </c>
      <c r="N47" s="48">
        <v>15070.42</v>
      </c>
      <c r="O47" s="48"/>
      <c r="P47" s="48"/>
      <c r="Q47" s="48"/>
      <c r="R47" s="50"/>
      <c r="S47" s="53" t="s">
        <v>67</v>
      </c>
      <c r="T47" s="53" t="s">
        <v>67</v>
      </c>
      <c r="U47" s="53" t="s">
        <v>67</v>
      </c>
      <c r="V47" s="53" t="s">
        <v>67</v>
      </c>
    </row>
    <row r="48" spans="1:22" ht="12.75">
      <c r="A48" s="39" t="s">
        <v>15</v>
      </c>
      <c r="B48" s="39"/>
      <c r="C48" s="51"/>
      <c r="D48" s="35">
        <f>+D46+D47</f>
        <v>377037.97494000004</v>
      </c>
      <c r="E48" s="35">
        <f aca="true" t="shared" si="4" ref="E48:Q48">+E46+E47</f>
        <v>403984.73251</v>
      </c>
      <c r="F48" s="35">
        <f t="shared" si="4"/>
        <v>463791.91307</v>
      </c>
      <c r="G48" s="35">
        <f t="shared" si="4"/>
        <v>551090.6390999999</v>
      </c>
      <c r="H48" s="35">
        <f t="shared" si="4"/>
        <v>574467.23153</v>
      </c>
      <c r="I48" s="35">
        <f t="shared" si="4"/>
        <v>645901.57141</v>
      </c>
      <c r="J48" s="35">
        <f t="shared" si="4"/>
        <v>682550.6156571757</v>
      </c>
      <c r="K48" s="35">
        <f t="shared" si="4"/>
        <v>747730.21107</v>
      </c>
      <c r="L48" s="35">
        <f t="shared" si="4"/>
        <v>845994.12747</v>
      </c>
      <c r="M48" s="35">
        <f t="shared" si="4"/>
        <v>985839.6516999999</v>
      </c>
      <c r="N48" s="35">
        <f t="shared" si="4"/>
        <v>1112162.40688</v>
      </c>
      <c r="O48" s="35">
        <f t="shared" si="4"/>
        <v>1144532.31254</v>
      </c>
      <c r="P48" s="35">
        <f t="shared" si="4"/>
        <v>1261191.40073</v>
      </c>
      <c r="Q48" s="35">
        <f t="shared" si="4"/>
        <v>1340288.721</v>
      </c>
      <c r="R48" s="52">
        <f>+R46+R47</f>
        <v>1338062.63566</v>
      </c>
      <c r="S48" s="53" t="s">
        <v>67</v>
      </c>
      <c r="T48" s="53" t="s">
        <v>67</v>
      </c>
      <c r="U48" s="53" t="s">
        <v>67</v>
      </c>
      <c r="V48" s="53" t="s">
        <v>67</v>
      </c>
    </row>
    <row r="49" spans="1:19" ht="12.75">
      <c r="A49" s="24" t="s">
        <v>58</v>
      </c>
      <c r="B49" s="14"/>
      <c r="C49" s="1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3" ht="12.75">
      <c r="A50" s="24" t="s">
        <v>55</v>
      </c>
      <c r="B50" s="14"/>
      <c r="C50" s="13"/>
    </row>
    <row r="51" spans="1:3" ht="12.75">
      <c r="A51" s="25" t="s">
        <v>56</v>
      </c>
      <c r="B51" s="14"/>
      <c r="C51" s="13"/>
    </row>
    <row r="52" spans="1:22" ht="12.75">
      <c r="A52" s="26" t="s">
        <v>57</v>
      </c>
      <c r="B52" s="15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6" spans="24:38" ht="12.75"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23:38" ht="12.75">
      <c r="W57" s="41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</row>
    <row r="58" spans="23:38" ht="12.75">
      <c r="W58" s="41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</row>
    <row r="59" spans="23:38" ht="12.75">
      <c r="W59" s="41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</row>
    <row r="60" spans="23:38" ht="12.75">
      <c r="W60" s="41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</row>
    <row r="61" spans="23:38" ht="12.75">
      <c r="W61" s="41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</row>
    <row r="62" spans="23:38" ht="12.75">
      <c r="W62" s="41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</row>
    <row r="63" spans="23:38" ht="12.75">
      <c r="W63" s="41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</row>
    <row r="64" spans="23:38" ht="12.75">
      <c r="W64" s="41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</row>
    <row r="80" spans="20:24" ht="12.75">
      <c r="T80" s="44"/>
      <c r="U80" s="27">
        <v>2001</v>
      </c>
      <c r="V80" s="27">
        <v>2005</v>
      </c>
      <c r="W80" s="28">
        <v>2010</v>
      </c>
      <c r="X80" s="27">
        <v>2015</v>
      </c>
    </row>
    <row r="81" spans="20:24" ht="12.75">
      <c r="T81" s="44" t="s">
        <v>63</v>
      </c>
      <c r="U81" s="45">
        <f>+S37+S38</f>
        <v>19.286133516744</v>
      </c>
      <c r="V81" s="45">
        <f>+T37+T38</f>
        <v>24.673525084455605</v>
      </c>
      <c r="W81" s="45">
        <f>+U37+U38</f>
        <v>24.34264874247885</v>
      </c>
      <c r="X81" s="45">
        <f>+V37+V38</f>
        <v>19.281811064303433</v>
      </c>
    </row>
    <row r="82" spans="20:24" ht="12.75">
      <c r="T82" s="44" t="s">
        <v>62</v>
      </c>
      <c r="U82" s="45">
        <f>+S31</f>
        <v>22.931556870426974</v>
      </c>
      <c r="V82" s="45">
        <f>+T31</f>
        <v>29.577355237532426</v>
      </c>
      <c r="W82" s="45">
        <f>+U31</f>
        <v>25.701262606644377</v>
      </c>
      <c r="X82" s="45">
        <f>+V31</f>
        <v>21.49110243618444</v>
      </c>
    </row>
    <row r="83" spans="20:24" ht="12.75">
      <c r="T83" s="44" t="s">
        <v>61</v>
      </c>
      <c r="U83" s="45">
        <f>+S39</f>
        <v>12.704837874396265</v>
      </c>
      <c r="V83" s="45">
        <f>+T39</f>
        <v>13.816406047823634</v>
      </c>
      <c r="W83" s="45">
        <f>+U39</f>
        <v>15.576699561426793</v>
      </c>
      <c r="X83" s="45">
        <f>+V39</f>
        <v>12.551367550679792</v>
      </c>
    </row>
    <row r="84" spans="20:24" ht="12.75">
      <c r="T84" s="44" t="s">
        <v>60</v>
      </c>
      <c r="U84" s="45">
        <f>+S36</f>
        <v>14.145782436542046</v>
      </c>
      <c r="V84" s="45">
        <f>+T36</f>
        <v>11.495981285706632</v>
      </c>
      <c r="W84" s="45">
        <f>+U36</f>
        <v>12.101280162744281</v>
      </c>
      <c r="X84" s="45">
        <f>+V36</f>
        <v>10.926626011635419</v>
      </c>
    </row>
    <row r="85" spans="20:24" ht="12.75">
      <c r="T85" s="46" t="s">
        <v>51</v>
      </c>
      <c r="U85" s="45">
        <f>+S46-U81-U82-U83-U84</f>
        <v>30.931689301890717</v>
      </c>
      <c r="V85" s="45">
        <f>+T46-V81-V82-V83-V84</f>
        <v>20.436732344481698</v>
      </c>
      <c r="W85" s="45">
        <f>+U46-W81-W82-W83-W84</f>
        <v>22.278108926705706</v>
      </c>
      <c r="X85" s="45">
        <f>+V46-X81-X82-X83-X84</f>
        <v>35.749092937196906</v>
      </c>
    </row>
    <row r="86" spans="20:24" ht="12.75">
      <c r="T86" s="44" t="s">
        <v>64</v>
      </c>
      <c r="U86" s="45">
        <f>+U81+U82+U83+U84+U85</f>
        <v>100</v>
      </c>
      <c r="V86" s="45">
        <f>+V81+V82+V83+V84+V85</f>
        <v>100</v>
      </c>
      <c r="W86" s="45">
        <f>+W81+W82+W83+W84+W85</f>
        <v>100</v>
      </c>
      <c r="X86" s="45">
        <f>+X81+X82+X83+X84+X85</f>
        <v>99.99999999999999</v>
      </c>
    </row>
  </sheetData>
  <sheetProtection/>
  <mergeCells count="14">
    <mergeCell ref="A34:A41"/>
    <mergeCell ref="A42:A45"/>
    <mergeCell ref="B22:B32"/>
    <mergeCell ref="B34:B36"/>
    <mergeCell ref="B37:B40"/>
    <mergeCell ref="B42:B44"/>
    <mergeCell ref="S3:V3"/>
    <mergeCell ref="B5:B7"/>
    <mergeCell ref="B8:B18"/>
    <mergeCell ref="B19:B20"/>
    <mergeCell ref="A5:A21"/>
    <mergeCell ref="A22:A33"/>
    <mergeCell ref="A3:C4"/>
    <mergeCell ref="D3:R3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80" r:id="rId2"/>
  <ignoredErrors>
    <ignoredError sqref="D4:R4" numberStoredAsText="1"/>
    <ignoredError sqref="V5:V4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2015-05-11T18:25:08Z</cp:lastPrinted>
  <dcterms:created xsi:type="dcterms:W3CDTF">2015-04-13T14:18:45Z</dcterms:created>
  <dcterms:modified xsi:type="dcterms:W3CDTF">2016-06-20T20:48:30Z</dcterms:modified>
  <cp:category/>
  <cp:version/>
  <cp:contentType/>
  <cp:contentStatus/>
</cp:coreProperties>
</file>