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CO" sheetId="1" r:id="rId1"/>
  </sheets>
  <externalReferences>
    <externalReference r:id="rId4"/>
  </externalReferences>
  <definedNames>
    <definedName name="_xlnm.Print_Area" localSheetId="0">'CO'!$A$1:$T$132</definedName>
    <definedName name="Cod_modal">#REF!</definedName>
    <definedName name="SumofBolsas-ano">#REF!</definedName>
    <definedName name="SumofValor_RS">#REF!</definedName>
    <definedName name="_xlnm.Print_Titles" localSheetId="0">'CO'!$1:$2</definedName>
  </definedNames>
  <calcPr fullCalcOnLoad="1"/>
</workbook>
</file>

<file path=xl/sharedStrings.xml><?xml version="1.0" encoding="utf-8"?>
<sst xmlns="http://schemas.openxmlformats.org/spreadsheetml/2006/main" count="166" uniqueCount="80">
  <si>
    <t>1- Número de instituições, grupos, recursos humanos e linhas de pesquisa - Censos 2000, 2002, 2004, 2006, 2008, 2010</t>
  </si>
  <si>
    <t>Principais dimensões</t>
  </si>
  <si>
    <t>Região Centro-Oeste</t>
  </si>
  <si>
    <t>Brasil</t>
  </si>
  <si>
    <t xml:space="preserve"> Centro-Oeste / Brasil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</si>
  <si>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</si>
  <si>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</si>
  <si>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</si>
  <si>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</si>
  <si>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</si>
  <si>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</si>
  <si>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</si>
  <si>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</si>
  <si>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Região geográfica da instituição que abriga 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</si>
  <si>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</si>
  <si>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</si>
  <si>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</si>
  <si>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</si>
  <si>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</si>
  <si>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</si>
  <si>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</si>
  <si>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</si>
  <si>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Região geográfica da instituição que abriga 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</si>
  <si>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</si>
  <si>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</si>
  <si>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</si>
  <si>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</si>
  <si>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</si>
  <si>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</si>
  <si>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</si>
  <si>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</si>
  <si>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</si>
  <si>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</si>
  <si>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</si>
  <si>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</si>
  <si>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</si>
  <si>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</si>
  <si>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</si>
  <si>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</si>
  <si>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</si>
  <si>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</si>
  <si>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</si>
  <si>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</si>
  <si>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</si>
  <si>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</si>
  <si>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</si>
  <si>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 Região Centro-Oeste em relação ao Brasil</t>
  </si>
  <si>
    <t>Notas: Não há dupla contagem no número de produções, exceto nos trabalhos de co-autorias entre os participantes dos grupos; Região geográfica da instituição que abriga 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</si>
  <si>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</si>
  <si>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</si>
  <si>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</si>
  <si>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</si>
  <si>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</si>
  <si>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</si>
  <si>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</si>
  <si>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 xml:space="preserve">Região Centro-Oeste 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</si>
  <si>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</si>
  <si>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</si>
  <si>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</si>
  <si>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</si>
  <si>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Região geográfica da instituição que abriga 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</si>
  <si>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</si>
  <si>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</si>
  <si>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</si>
  <si>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</si>
  <si>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</si>
  <si>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</si>
  <si>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</si>
  <si>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Brasil (1)</t>
  </si>
  <si>
    <t>6- Indicadores de investimentos do CNPq (1): Investimento por doutor e nº de bolsistas de produtividade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</si>
  <si>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</si>
  <si>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</si>
  <si>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</si>
  <si>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</si>
  <si>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</si>
  <si>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Bolsas no país e Fomento- região de destino do bolsista ou pesquisador; Bolsas no exterior- região de origem/vínculo do bolsista.</t>
  </si>
  <si>
    <t xml:space="preserve">           BPQ- região da instituição do bolsista; Doutores- região da instituição que abriga o grupo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</si>
  <si>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</si>
  <si>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</si>
  <si>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 Região </t>
    </r>
    <r>
      <rPr>
        <b/>
        <i/>
        <sz val="11"/>
        <rFont val="Arial"/>
        <family val="2"/>
      </rPr>
      <t xml:space="preserve">Centro-Oeste </t>
    </r>
    <r>
      <rPr>
        <b/>
        <i/>
        <sz val="9"/>
        <rFont val="Arial"/>
        <family val="2"/>
      </rPr>
      <t>no Diretório dos Grupos de Pesquisa no Brasil e no Fomento do CNPq</t>
    </r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</si>
</sst>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#,##0.0"/>
    <numFmt numFmtId="197" formatCode="_(* #,##0_);_(* \(#,##0\);_(* &quot;-&quot;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&quot;Cr$&quot;#,##0_);\(&quot;Cr$&quot;#,##0\)"/>
    <numFmt numFmtId="205" formatCode="&quot;Cr$&quot;#,##0_);[Red]\(&quot;Cr$&quot;#,##0\)"/>
    <numFmt numFmtId="206" formatCode="&quot;Cr$&quot;#,##0.00_);\(&quot;Cr$&quot;#,##0.00\)"/>
    <numFmt numFmtId="207" formatCode="&quot;Cr$&quot;#,##0.00_);[Red]\(&quot;Cr$&quot;#,##0.00\)"/>
    <numFmt numFmtId="208" formatCode="_(&quot;Cr$&quot;* #,##0_);_(&quot;Cr$&quot;* \(#,##0\);_(&quot;Cr$&quot;* &quot;-&quot;_);_(@_)"/>
    <numFmt numFmtId="209" formatCode="_(&quot;Cr$&quot;* #,##0.00_);_(&quot;Cr$&quot;* \(#,##0.00\);_(&quot;Cr$&quot;* &quot;-&quot;??_);_(@_)"/>
    <numFmt numFmtId="210" formatCode="\$#,##0\ ;\(\$#,##0\)"/>
    <numFmt numFmtId="211" formatCode="\$#,##0\ ;[Red]\(\$#,##0\)"/>
    <numFmt numFmtId="212" formatCode="\$#,##0.00\ ;\(\$#,##0.00\)"/>
    <numFmt numFmtId="213" formatCode="\$#,##0.00\ ;[Red]\(\$#,##0.00\)"/>
    <numFmt numFmtId="214" formatCode="m/d/yy"/>
    <numFmt numFmtId="215" formatCode="d\-mmm\-yy"/>
    <numFmt numFmtId="216" formatCode="d\-mmm"/>
    <numFmt numFmtId="217" formatCode="mmm\-yy"/>
    <numFmt numFmtId="218" formatCode="m/d/yy\ h:mm"/>
    <numFmt numFmtId="219" formatCode="m/d"/>
    <numFmt numFmtId="220" formatCode="#,##0.000"/>
    <numFmt numFmtId="221" formatCode="#,##0.000000"/>
    <numFmt numFmtId="222" formatCode="&quot;$&quot;#,##0.00_);[Red]\(&quot;$&quot;#,##0.00\)"/>
    <numFmt numFmtId="223" formatCode="#,##0.0000"/>
    <numFmt numFmtId="224" formatCode="#,##0.00000"/>
    <numFmt numFmtId="225" formatCode="_(* #,##0.0_);_(* \(#,##0.0\);_(* &quot;-&quot;?_);_(@_)"/>
    <numFmt numFmtId="226" formatCode="_(* #,##0.00_);_(* \(#,##0.00\);_(* &quot;-&quot;?_);_(@_)"/>
    <numFmt numFmtId="227" formatCode="_-* #,##0.0_-;\-* #,##0.0_-;_-* &quot;-&quot;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23.2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90" fontId="7" fillId="0" borderId="25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left" indent="1"/>
    </xf>
    <xf numFmtId="3" fontId="7" fillId="0" borderId="27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8" xfId="21" applyNumberFormat="1" applyFont="1" applyFill="1" applyBorder="1" applyAlignment="1">
      <alignment/>
    </xf>
    <xf numFmtId="183" fontId="7" fillId="0" borderId="28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29" xfId="2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6" xfId="0" applyFont="1" applyFill="1" applyBorder="1" applyAlignment="1">
      <alignment horizontal="left" indent="2"/>
    </xf>
    <xf numFmtId="0" fontId="7" fillId="0" borderId="28" xfId="0" applyFont="1" applyFill="1" applyBorder="1" applyAlignment="1">
      <alignment/>
    </xf>
    <xf numFmtId="2" fontId="7" fillId="0" borderId="28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25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28" xfId="21" applyNumberFormat="1" applyFont="1" applyFill="1" applyBorder="1" applyAlignment="1">
      <alignment horizontal="left" indent="1"/>
    </xf>
    <xf numFmtId="0" fontId="7" fillId="0" borderId="26" xfId="0" applyFont="1" applyFill="1" applyBorder="1" applyAlignment="1">
      <alignment/>
    </xf>
    <xf numFmtId="191" fontId="7" fillId="0" borderId="27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7" fillId="0" borderId="26" xfId="21" applyNumberFormat="1" applyFont="1" applyFill="1" applyBorder="1" applyAlignment="1">
      <alignment/>
    </xf>
    <xf numFmtId="191" fontId="6" fillId="0" borderId="32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191" fontId="7" fillId="0" borderId="25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center"/>
    </xf>
    <xf numFmtId="191" fontId="7" fillId="0" borderId="2" xfId="0" applyNumberFormat="1" applyFont="1" applyFill="1" applyBorder="1" applyAlignment="1">
      <alignment horizontal="center"/>
    </xf>
    <xf numFmtId="191" fontId="7" fillId="0" borderId="1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191" fontId="7" fillId="0" borderId="35" xfId="21" applyNumberFormat="1" applyFont="1" applyFill="1" applyBorder="1" applyAlignment="1">
      <alignment horizontal="right"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4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90" fontId="7" fillId="0" borderId="37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6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38" xfId="0" applyNumberFormat="1" applyFont="1" applyBorder="1" applyAlignment="1">
      <alignment/>
    </xf>
    <xf numFmtId="191" fontId="7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'[1]Centro-Oeste'!$C$41:$E$41</c:f>
              <c:numCache>
                <c:ptCount val="3"/>
                <c:pt idx="0">
                  <c:v>599</c:v>
                </c:pt>
                <c:pt idx="1">
                  <c:v>874</c:v>
                </c:pt>
                <c:pt idx="2">
                  <c:v>1234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'[1]Centro-Oeste'!$C$42:$E$42</c:f>
              <c:numCache>
                <c:ptCount val="3"/>
                <c:pt idx="0">
                  <c:v>1915</c:v>
                </c:pt>
                <c:pt idx="1">
                  <c:v>3069</c:v>
                </c:pt>
                <c:pt idx="2">
                  <c:v>4811</c:v>
                </c:pt>
              </c:numCache>
            </c:numRef>
          </c:val>
        </c:ser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535650" y="5048250"/>
        <a:ext cx="4371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132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885950" y="1925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400300" y="1925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400300" y="1925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88106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881062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88106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96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9220200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96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9220200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88106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96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0039350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96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0039350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96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10039350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8810625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8810625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8810625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94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0039350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92202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92202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1003935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1003935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96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1044892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96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1044892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96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1044892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94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10448925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104489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104489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96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10858500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96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10858500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96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10858500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94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10858500" y="1365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108585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108585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108585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108585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92202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92202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2202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97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62977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97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962977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962977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97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1003935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97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1003935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97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1003935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97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104489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97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104489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97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10448925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97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108585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97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108585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97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10858500" y="1410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1885950" y="1940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2400300" y="1940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400300" y="1940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Centro-O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-Oes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  <sheetDataSet>
      <sheetData sheetId="0">
        <row r="41">
          <cell r="C41">
            <v>599</v>
          </cell>
          <cell r="D41">
            <v>874</v>
          </cell>
          <cell r="E41">
            <v>1234</v>
          </cell>
        </row>
        <row r="42">
          <cell r="C42">
            <v>1915</v>
          </cell>
          <cell r="D42">
            <v>3069</v>
          </cell>
          <cell r="E42">
            <v>4811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workbookViewId="0" topLeftCell="A1">
      <pane xSplit="20055" topLeftCell="V1" activePane="topLeft" state="split"/>
      <selection pane="topLeft" activeCell="A1" sqref="A1"/>
      <selection pane="topRight" activeCell="V12" sqref="V12"/>
    </sheetView>
  </sheetViews>
  <sheetFormatPr defaultColWidth="9.140625" defaultRowHeight="12.75"/>
  <cols>
    <col min="1" max="1" width="4.28125" style="4" customWidth="1"/>
    <col min="2" max="2" width="24.00390625" style="4" bestFit="1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8515625" style="4" customWidth="1"/>
  </cols>
  <sheetData>
    <row r="1" spans="1:20" ht="14.2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1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12</v>
      </c>
      <c r="D6" s="26">
        <v>18</v>
      </c>
      <c r="E6" s="26">
        <v>25</v>
      </c>
      <c r="F6" s="27">
        <v>32</v>
      </c>
      <c r="G6" s="26">
        <v>33</v>
      </c>
      <c r="H6" s="28">
        <v>38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12">+C6*100/I6</f>
        <v>5.357142857142857</v>
      </c>
      <c r="P6" s="30">
        <f t="shared" si="0"/>
        <v>6.7164179104477615</v>
      </c>
      <c r="Q6" s="30">
        <f t="shared" si="0"/>
        <v>7.462686567164179</v>
      </c>
      <c r="R6" s="30">
        <f t="shared" si="0"/>
        <v>7.94044665012407</v>
      </c>
      <c r="S6" s="30">
        <f t="shared" si="0"/>
        <v>7.819905213270142</v>
      </c>
      <c r="T6" s="30">
        <f t="shared" si="0"/>
        <v>8.4070796460177</v>
      </c>
    </row>
    <row r="7" spans="1:20" ht="11.25">
      <c r="A7" s="31" t="s">
        <v>6</v>
      </c>
      <c r="B7" s="3"/>
      <c r="C7" s="25">
        <v>636</v>
      </c>
      <c r="D7" s="26">
        <v>809</v>
      </c>
      <c r="E7" s="26">
        <v>1139</v>
      </c>
      <c r="F7" s="32">
        <v>1275</v>
      </c>
      <c r="G7" s="26">
        <v>1455</v>
      </c>
      <c r="H7" s="33">
        <v>1965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t="shared" si="0"/>
        <v>5.408163265306122</v>
      </c>
      <c r="P7" s="30">
        <f t="shared" si="0"/>
        <v>5.337115714474205</v>
      </c>
      <c r="Q7" s="30">
        <f t="shared" si="0"/>
        <v>5.850025680534155</v>
      </c>
      <c r="R7" s="30">
        <f t="shared" si="0"/>
        <v>6.064497716894977</v>
      </c>
      <c r="S7" s="30">
        <f t="shared" si="0"/>
        <v>6.382418739307804</v>
      </c>
      <c r="T7" s="30">
        <f t="shared" si="0"/>
        <v>7.139483341205537</v>
      </c>
    </row>
    <row r="8" spans="1:20" ht="11.25" customHeight="1">
      <c r="A8" s="31" t="s">
        <v>7</v>
      </c>
      <c r="B8" s="3"/>
      <c r="C8" s="25">
        <v>3187</v>
      </c>
      <c r="D8" s="26">
        <v>3948</v>
      </c>
      <c r="E8" s="26">
        <v>6002</v>
      </c>
      <c r="F8" s="32">
        <v>7011</v>
      </c>
      <c r="G8" s="26">
        <v>8416</v>
      </c>
      <c r="H8" s="34">
        <v>11656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0"/>
        <v>6.533281400545294</v>
      </c>
      <c r="P8" s="30">
        <f t="shared" si="0"/>
        <v>6.939586226292383</v>
      </c>
      <c r="Q8" s="30">
        <f t="shared" si="0"/>
        <v>7.729655243467398</v>
      </c>
      <c r="R8" s="30">
        <f t="shared" si="0"/>
        <v>7.762400354295837</v>
      </c>
      <c r="S8" s="30">
        <f t="shared" si="0"/>
        <v>8.090907342959872</v>
      </c>
      <c r="T8" s="30">
        <f t="shared" si="0"/>
        <v>9.043229991000217</v>
      </c>
    </row>
    <row r="9" spans="1:20" ht="11.25" customHeight="1">
      <c r="A9" s="31" t="s">
        <v>8</v>
      </c>
      <c r="B9" s="3"/>
      <c r="C9" s="25">
        <v>1873</v>
      </c>
      <c r="D9" s="26">
        <v>2404</v>
      </c>
      <c r="E9" s="26">
        <v>3632</v>
      </c>
      <c r="F9" s="32">
        <v>4339</v>
      </c>
      <c r="G9" s="26">
        <v>5379</v>
      </c>
      <c r="H9" s="35">
        <v>7400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0"/>
        <v>6.771021618104259</v>
      </c>
      <c r="P9" s="30">
        <f t="shared" si="0"/>
        <v>6.998748144050773</v>
      </c>
      <c r="Q9" s="30">
        <f t="shared" si="0"/>
        <v>7.5709253121547535</v>
      </c>
      <c r="R9" s="30">
        <f t="shared" si="0"/>
        <v>7.534817490362241</v>
      </c>
      <c r="S9" s="30">
        <f t="shared" si="0"/>
        <v>8.05420378827581</v>
      </c>
      <c r="T9" s="30">
        <f t="shared" si="0"/>
        <v>9.054646012284952</v>
      </c>
    </row>
    <row r="10" spans="1:20" ht="11.25">
      <c r="A10" s="31" t="s">
        <v>9</v>
      </c>
      <c r="B10" s="3"/>
      <c r="C10" s="25">
        <v>3676</v>
      </c>
      <c r="D10" s="26">
        <v>3348</v>
      </c>
      <c r="E10" s="26">
        <v>6287</v>
      </c>
      <c r="F10" s="32">
        <v>8064</v>
      </c>
      <c r="G10" s="26">
        <v>10421</v>
      </c>
      <c r="H10" s="34">
        <v>14687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0"/>
        <v>6.193035362299308</v>
      </c>
      <c r="P10" s="30">
        <f t="shared" si="0"/>
        <v>5.4111714507370055</v>
      </c>
      <c r="Q10" s="30">
        <f t="shared" si="0"/>
        <v>6.1090435610661435</v>
      </c>
      <c r="R10" s="30">
        <f t="shared" si="0"/>
        <v>5.693708959966109</v>
      </c>
      <c r="S10" s="30">
        <f t="shared" si="0"/>
        <v>6.475445998595672</v>
      </c>
      <c r="T10" s="30">
        <f t="shared" si="0"/>
        <v>6.881316385001382</v>
      </c>
    </row>
    <row r="11" spans="1:20" ht="11.25">
      <c r="A11" s="31" t="s">
        <v>10</v>
      </c>
      <c r="B11" s="3"/>
      <c r="C11" s="25">
        <v>962</v>
      </c>
      <c r="D11" s="26">
        <v>1035</v>
      </c>
      <c r="E11" s="26">
        <v>1208</v>
      </c>
      <c r="F11" s="32">
        <v>1131</v>
      </c>
      <c r="G11" s="26">
        <v>1273</v>
      </c>
      <c r="H11" s="28">
        <v>1658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0"/>
        <v>5.73677619416781</v>
      </c>
      <c r="P11" s="30">
        <f t="shared" si="0"/>
        <v>5.6311207834602826</v>
      </c>
      <c r="Q11" s="30">
        <f t="shared" si="0"/>
        <v>5.313860907051423</v>
      </c>
      <c r="R11" s="30">
        <f t="shared" si="0"/>
        <v>4.883630553996286</v>
      </c>
      <c r="S11" s="30">
        <f t="shared" si="0"/>
        <v>5.272749865385412</v>
      </c>
      <c r="T11" s="30">
        <f t="shared" si="0"/>
        <v>6.032600785911804</v>
      </c>
    </row>
    <row r="12" spans="1:20" ht="11.25">
      <c r="A12" s="36" t="s">
        <v>11</v>
      </c>
      <c r="B12" s="37"/>
      <c r="C12" s="38">
        <v>2231</v>
      </c>
      <c r="D12" s="39">
        <v>2831</v>
      </c>
      <c r="E12" s="39">
        <v>4157</v>
      </c>
      <c r="F12" s="40">
        <v>4664</v>
      </c>
      <c r="G12" s="39">
        <v>5568</v>
      </c>
      <c r="H12" s="41">
        <v>7669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0"/>
        <v>5.85164979279232</v>
      </c>
      <c r="P12" s="43">
        <f t="shared" si="0"/>
        <v>5.608939432964159</v>
      </c>
      <c r="Q12" s="43">
        <f t="shared" si="0"/>
        <v>6.121968101556632</v>
      </c>
      <c r="R12" s="43">
        <f t="shared" si="0"/>
        <v>6.079328458400136</v>
      </c>
      <c r="S12" s="43">
        <f t="shared" si="0"/>
        <v>6.468777229160616</v>
      </c>
      <c r="T12" s="43">
        <f t="shared" si="0"/>
        <v>7.186431148385887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50"/>
      <c r="O19" s="51"/>
      <c r="P19" s="51"/>
      <c r="Q19" s="51"/>
      <c r="R19" s="51"/>
      <c r="S19" s="51"/>
      <c r="T19" s="5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52">
        <v>2010</v>
      </c>
      <c r="O20" s="53"/>
      <c r="P20" s="53"/>
      <c r="Q20" s="53"/>
      <c r="R20" s="53"/>
      <c r="S20" s="53"/>
      <c r="T20" s="53"/>
      <c r="U20" s="3"/>
      <c r="V20" s="3"/>
    </row>
    <row r="21" spans="1:22" ht="11.25">
      <c r="A21" s="31" t="s">
        <v>16</v>
      </c>
      <c r="B21" s="3"/>
      <c r="C21" s="54">
        <f aca="true" t="shared" si="1" ref="C21:L21">+C12/C7</f>
        <v>3.507861635220126</v>
      </c>
      <c r="D21" s="55">
        <f t="shared" si="1"/>
        <v>3.49938195302843</v>
      </c>
      <c r="E21" s="55">
        <f t="shared" si="1"/>
        <v>3.649692712906058</v>
      </c>
      <c r="F21" s="55">
        <f t="shared" si="1"/>
        <v>3.6580392156862747</v>
      </c>
      <c r="G21" s="55">
        <f>+G12/G7</f>
        <v>3.8268041237113404</v>
      </c>
      <c r="H21" s="55">
        <f>+H12/H7</f>
        <v>3.9027989821882954</v>
      </c>
      <c r="I21" s="54">
        <f>+I12/I7</f>
        <v>3.2420068027210887</v>
      </c>
      <c r="J21" s="55">
        <f t="shared" si="1"/>
        <v>3.329792848660773</v>
      </c>
      <c r="K21" s="55">
        <f t="shared" si="1"/>
        <v>3.4875706214689264</v>
      </c>
      <c r="L21" s="55">
        <f t="shared" si="1"/>
        <v>3.649115296803653</v>
      </c>
      <c r="M21" s="55">
        <f>+M12/M7</f>
        <v>3.7757161029960082</v>
      </c>
      <c r="N21" s="55">
        <f>+N12/N7</f>
        <v>3.877302619627221</v>
      </c>
      <c r="O21" s="56"/>
      <c r="P21" s="56"/>
      <c r="Q21" s="56"/>
      <c r="R21" s="56"/>
      <c r="S21" s="56"/>
      <c r="T21" s="56"/>
      <c r="U21" s="3"/>
      <c r="V21" s="3"/>
    </row>
    <row r="22" spans="1:22" ht="11.25">
      <c r="A22" s="31" t="s">
        <v>17</v>
      </c>
      <c r="B22" s="3"/>
      <c r="C22" s="57">
        <f aca="true" t="shared" si="2" ref="C22:L22">+C8/C7</f>
        <v>5.011006289308176</v>
      </c>
      <c r="D22" s="58">
        <f t="shared" si="2"/>
        <v>4.880098887515451</v>
      </c>
      <c r="E22" s="58">
        <f t="shared" si="2"/>
        <v>5.269534679543459</v>
      </c>
      <c r="F22" s="58">
        <f t="shared" si="2"/>
        <v>5.498823529411765</v>
      </c>
      <c r="G22" s="58">
        <f>+G8/G7</f>
        <v>5.784192439862543</v>
      </c>
      <c r="H22" s="58">
        <f>+H8/H7</f>
        <v>5.931806615776082</v>
      </c>
      <c r="I22" s="57">
        <f t="shared" si="2"/>
        <v>4.148044217687075</v>
      </c>
      <c r="J22" s="58">
        <f t="shared" si="2"/>
        <v>3.7531996305581212</v>
      </c>
      <c r="K22" s="58">
        <f t="shared" si="2"/>
        <v>3.988135593220339</v>
      </c>
      <c r="L22" s="58">
        <f t="shared" si="2"/>
        <v>4.296042617960426</v>
      </c>
      <c r="M22" s="58">
        <f>+M8/M7</f>
        <v>4.5627933500021935</v>
      </c>
      <c r="N22" s="58">
        <f>+N8/N7</f>
        <v>4.683065072848163</v>
      </c>
      <c r="O22" s="56"/>
      <c r="P22" s="56"/>
      <c r="Q22" s="56"/>
      <c r="R22" s="56"/>
      <c r="S22" s="56"/>
      <c r="T22" s="56"/>
      <c r="U22" s="3"/>
      <c r="V22" s="3"/>
    </row>
    <row r="23" spans="1:22" ht="11.25">
      <c r="A23" s="31" t="s">
        <v>18</v>
      </c>
      <c r="B23" s="3"/>
      <c r="C23" s="57">
        <f aca="true" t="shared" si="3" ref="C23:L23">+C10/C7</f>
        <v>5.779874213836478</v>
      </c>
      <c r="D23" s="58">
        <f t="shared" si="3"/>
        <v>4.138442521631644</v>
      </c>
      <c r="E23" s="58">
        <f t="shared" si="3"/>
        <v>5.5197541703248465</v>
      </c>
      <c r="F23" s="58">
        <f t="shared" si="3"/>
        <v>6.324705882352941</v>
      </c>
      <c r="G23" s="58">
        <f>+G10/G7</f>
        <v>7.162199312714777</v>
      </c>
      <c r="H23" s="58">
        <f>+H10/H7</f>
        <v>7.474300254452926</v>
      </c>
      <c r="I23" s="57">
        <f t="shared" si="3"/>
        <v>5.0473639455782315</v>
      </c>
      <c r="J23" s="58">
        <f t="shared" si="3"/>
        <v>4.081804987465365</v>
      </c>
      <c r="K23" s="58">
        <f t="shared" si="3"/>
        <v>5.285721623009759</v>
      </c>
      <c r="L23" s="58">
        <f t="shared" si="3"/>
        <v>6.736586757990867</v>
      </c>
      <c r="M23" s="58">
        <f>+M10/M7</f>
        <v>7.059306049041541</v>
      </c>
      <c r="N23" s="58">
        <f>+N10/N7</f>
        <v>7.754714239000109</v>
      </c>
      <c r="O23" s="56"/>
      <c r="P23" s="56"/>
      <c r="Q23" s="56"/>
      <c r="R23" s="56"/>
      <c r="S23" s="56"/>
      <c r="T23" s="56"/>
      <c r="U23" s="3"/>
      <c r="V23" s="3"/>
    </row>
    <row r="24" spans="1:22" ht="11.25">
      <c r="A24" s="31" t="s">
        <v>19</v>
      </c>
      <c r="B24" s="3"/>
      <c r="C24" s="57">
        <f aca="true" t="shared" si="4" ref="C24:L24">+C11/C7</f>
        <v>1.5125786163522013</v>
      </c>
      <c r="D24" s="58">
        <f t="shared" si="4"/>
        <v>1.2793572311495673</v>
      </c>
      <c r="E24" s="58">
        <f t="shared" si="4"/>
        <v>1.0605794556628623</v>
      </c>
      <c r="F24" s="58">
        <f t="shared" si="4"/>
        <v>0.8870588235294118</v>
      </c>
      <c r="G24" s="58">
        <f>+G11/G7</f>
        <v>0.874914089347079</v>
      </c>
      <c r="H24" s="58">
        <f>+H11/H7</f>
        <v>0.843765903307888</v>
      </c>
      <c r="I24" s="57">
        <f t="shared" si="4"/>
        <v>1.4259353741496599</v>
      </c>
      <c r="J24" s="58">
        <f t="shared" si="4"/>
        <v>1.2125610238817786</v>
      </c>
      <c r="K24" s="58">
        <f t="shared" si="4"/>
        <v>1.1675911658962506</v>
      </c>
      <c r="L24" s="58">
        <f t="shared" si="4"/>
        <v>1.101550608828006</v>
      </c>
      <c r="M24" s="58">
        <f>+M11/M7</f>
        <v>1.0590428565162082</v>
      </c>
      <c r="N24" s="58">
        <f>+N11/N7</f>
        <v>0.9985830033063257</v>
      </c>
      <c r="O24" s="56"/>
      <c r="P24" s="56"/>
      <c r="Q24" s="56"/>
      <c r="R24" s="56"/>
      <c r="S24" s="56"/>
      <c r="T24" s="56"/>
      <c r="U24" s="3"/>
      <c r="V24" s="3"/>
    </row>
    <row r="25" spans="1:22" ht="11.25">
      <c r="A25" s="31" t="s">
        <v>20</v>
      </c>
      <c r="B25" s="3"/>
      <c r="C25" s="57">
        <f aca="true" t="shared" si="5" ref="C25:L25">+C8/C12</f>
        <v>1.4285073957866428</v>
      </c>
      <c r="D25" s="58">
        <f t="shared" si="5"/>
        <v>1.394560226068527</v>
      </c>
      <c r="E25" s="58">
        <f t="shared" si="5"/>
        <v>1.4438296848688958</v>
      </c>
      <c r="F25" s="58">
        <f t="shared" si="5"/>
        <v>1.5032161234991424</v>
      </c>
      <c r="G25" s="58">
        <f>+G8/G12</f>
        <v>1.5114942528735633</v>
      </c>
      <c r="H25" s="58">
        <f>+H8/H12</f>
        <v>1.519885252314513</v>
      </c>
      <c r="I25" s="57">
        <f t="shared" si="5"/>
        <v>1.279468079525783</v>
      </c>
      <c r="J25" s="58">
        <f t="shared" si="5"/>
        <v>1.1271570938917836</v>
      </c>
      <c r="K25" s="58">
        <f t="shared" si="5"/>
        <v>1.1435282682650252</v>
      </c>
      <c r="L25" s="58">
        <f t="shared" si="5"/>
        <v>1.1772833326816043</v>
      </c>
      <c r="M25" s="58">
        <f>+M8/M12</f>
        <v>1.2084577403427244</v>
      </c>
      <c r="N25" s="58">
        <f>+N8/N12</f>
        <v>1.2078152087335425</v>
      </c>
      <c r="O25" s="56"/>
      <c r="P25" s="56"/>
      <c r="Q25" s="56"/>
      <c r="R25" s="56"/>
      <c r="S25" s="56"/>
      <c r="T25" s="56"/>
      <c r="U25" s="3"/>
      <c r="V25" s="3"/>
    </row>
    <row r="26" spans="1:20" ht="11.25">
      <c r="A26" s="59" t="s">
        <v>21</v>
      </c>
      <c r="B26" s="36"/>
      <c r="C26" s="38">
        <f aca="true" t="shared" si="6" ref="C26:L26">+C9/C8*100</f>
        <v>58.770003137747096</v>
      </c>
      <c r="D26" s="39">
        <f t="shared" si="6"/>
        <v>60.89159067882473</v>
      </c>
      <c r="E26" s="39">
        <f t="shared" si="6"/>
        <v>60.51316227924025</v>
      </c>
      <c r="F26" s="39">
        <f t="shared" si="6"/>
        <v>61.88846098987306</v>
      </c>
      <c r="G26" s="39">
        <f>+G9/G8*100</f>
        <v>63.91397338403042</v>
      </c>
      <c r="H26" s="39">
        <f>+H9/H8*100</f>
        <v>63.486616334934794</v>
      </c>
      <c r="I26" s="38">
        <f t="shared" si="6"/>
        <v>56.706504581701886</v>
      </c>
      <c r="J26" s="39">
        <f t="shared" si="6"/>
        <v>60.37686101492328</v>
      </c>
      <c r="K26" s="39">
        <f t="shared" si="6"/>
        <v>61.78186454429549</v>
      </c>
      <c r="L26" s="39">
        <f t="shared" si="6"/>
        <v>63.7577502214349</v>
      </c>
      <c r="M26" s="39">
        <f>+M9/M8*100</f>
        <v>64.20523370955027</v>
      </c>
      <c r="N26" s="39">
        <f>+N9/N8*100</f>
        <v>63.40657294479099</v>
      </c>
      <c r="O26" s="56"/>
      <c r="P26" s="56"/>
      <c r="Q26" s="56"/>
      <c r="R26" s="56"/>
      <c r="S26" s="56"/>
      <c r="T26" s="56"/>
    </row>
    <row r="27" spans="1:22" ht="12.75" customHeight="1">
      <c r="A27" s="60" t="s">
        <v>22</v>
      </c>
      <c r="B27" s="3"/>
      <c r="C27" s="3"/>
      <c r="D27" s="61"/>
      <c r="E27" s="61"/>
      <c r="F27" s="61"/>
      <c r="G27" s="3"/>
      <c r="H27" s="3"/>
      <c r="I27" s="3"/>
      <c r="J27" s="6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0"/>
      <c r="B28" s="3"/>
      <c r="C28" s="3"/>
      <c r="D28" s="3"/>
      <c r="E28" s="3"/>
      <c r="F28" s="3"/>
      <c r="G28" s="3"/>
      <c r="H28" s="3"/>
      <c r="I28" s="3"/>
      <c r="J28" s="62"/>
      <c r="K28" s="63"/>
      <c r="L28" s="63"/>
      <c r="M28" s="63"/>
      <c r="N28" s="63"/>
      <c r="O28" s="63"/>
      <c r="P28" s="63"/>
      <c r="Q28" s="3"/>
      <c r="R28" s="3"/>
      <c r="S28" s="3"/>
      <c r="T28" s="3"/>
      <c r="U28" s="3"/>
      <c r="V28" s="3"/>
    </row>
    <row r="29" spans="1:22" ht="11.25">
      <c r="A29" s="3"/>
      <c r="B29" s="3"/>
      <c r="C29" s="3"/>
      <c r="D29" s="3"/>
      <c r="E29" s="3"/>
      <c r="F29" s="3"/>
      <c r="G29" s="3"/>
      <c r="H29" s="3"/>
      <c r="I29" s="3"/>
      <c r="J29" s="6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1.25">
      <c r="A30" s="65" t="s">
        <v>23</v>
      </c>
      <c r="B30" s="6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5" t="s">
        <v>24</v>
      </c>
      <c r="B31" s="6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6" t="s">
        <v>25</v>
      </c>
      <c r="B32" s="67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68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9"/>
      <c r="B33" s="70"/>
      <c r="C33" s="71" t="s">
        <v>29</v>
      </c>
      <c r="D33" s="72" t="s">
        <v>30</v>
      </c>
      <c r="E33" s="72" t="s">
        <v>31</v>
      </c>
      <c r="F33" s="72" t="s">
        <v>32</v>
      </c>
      <c r="G33" s="72" t="s">
        <v>33</v>
      </c>
      <c r="H33" s="73" t="s">
        <v>34</v>
      </c>
      <c r="I33" s="71" t="s">
        <v>29</v>
      </c>
      <c r="J33" s="72" t="s">
        <v>30</v>
      </c>
      <c r="K33" s="72" t="s">
        <v>31</v>
      </c>
      <c r="L33" s="72" t="s">
        <v>32</v>
      </c>
      <c r="M33" s="72" t="s">
        <v>33</v>
      </c>
      <c r="N33" s="73" t="s">
        <v>34</v>
      </c>
      <c r="O33" s="71" t="s">
        <v>29</v>
      </c>
      <c r="P33" s="72" t="s">
        <v>30</v>
      </c>
      <c r="Q33" s="72" t="s">
        <v>31</v>
      </c>
      <c r="R33" s="72" t="s">
        <v>32</v>
      </c>
      <c r="S33" s="72" t="s">
        <v>33</v>
      </c>
      <c r="T33" s="74" t="s">
        <v>34</v>
      </c>
      <c r="U33" s="3"/>
      <c r="V33" s="3"/>
    </row>
    <row r="34" spans="1:22" ht="11.25" customHeight="1">
      <c r="A34" s="75" t="s">
        <v>2</v>
      </c>
      <c r="B34" s="76" t="s">
        <v>35</v>
      </c>
      <c r="C34" s="77"/>
      <c r="D34" s="78"/>
      <c r="E34" s="78"/>
      <c r="F34" s="78"/>
      <c r="G34" s="78"/>
      <c r="H34" s="79"/>
      <c r="I34" s="78"/>
      <c r="J34" s="80"/>
      <c r="K34" s="78"/>
      <c r="L34" s="78"/>
      <c r="M34" s="78"/>
      <c r="N34" s="79"/>
      <c r="O34" s="78"/>
      <c r="P34" s="81"/>
      <c r="Q34" s="82"/>
      <c r="R34" s="3"/>
      <c r="S34" s="3"/>
      <c r="T34" s="3"/>
      <c r="U34" s="3"/>
      <c r="V34" s="3"/>
    </row>
    <row r="35" spans="1:22" ht="10.5" customHeight="1">
      <c r="A35" s="83"/>
      <c r="B35" s="84" t="s">
        <v>36</v>
      </c>
      <c r="C35" s="85">
        <v>1704</v>
      </c>
      <c r="D35" s="30">
        <v>2312</v>
      </c>
      <c r="E35" s="30">
        <v>3484</v>
      </c>
      <c r="F35" s="30">
        <v>4170</v>
      </c>
      <c r="G35" s="30">
        <v>5069</v>
      </c>
      <c r="H35" s="86">
        <v>6746</v>
      </c>
      <c r="I35" s="87"/>
      <c r="J35" s="88"/>
      <c r="K35" s="87"/>
      <c r="L35" s="87"/>
      <c r="M35" s="87"/>
      <c r="N35" s="89"/>
      <c r="O35" s="87"/>
      <c r="P35" s="90"/>
      <c r="Q35" s="91"/>
      <c r="R35" s="3"/>
      <c r="S35" s="3"/>
      <c r="T35" s="3"/>
      <c r="U35" s="3"/>
      <c r="V35" s="3"/>
    </row>
    <row r="36" spans="1:22" ht="10.5" customHeight="1">
      <c r="A36" s="83"/>
      <c r="B36" s="92" t="s">
        <v>37</v>
      </c>
      <c r="C36" s="85">
        <v>4220</v>
      </c>
      <c r="D36" s="30">
        <v>6639</v>
      </c>
      <c r="E36" s="30">
        <v>12439</v>
      </c>
      <c r="F36" s="30">
        <v>15208</v>
      </c>
      <c r="G36" s="30">
        <v>19590</v>
      </c>
      <c r="H36" s="86">
        <v>27953</v>
      </c>
      <c r="I36" s="30">
        <f aca="true" t="shared" si="7" ref="I36:J40">+C36/4</f>
        <v>1055</v>
      </c>
      <c r="J36" s="93">
        <f t="shared" si="7"/>
        <v>1659.75</v>
      </c>
      <c r="K36" s="30">
        <f aca="true" t="shared" si="8" ref="K36:N45">+E36/4</f>
        <v>3109.75</v>
      </c>
      <c r="L36" s="30">
        <f t="shared" si="8"/>
        <v>3802</v>
      </c>
      <c r="M36" s="30">
        <f t="shared" si="8"/>
        <v>4897.5</v>
      </c>
      <c r="N36" s="86">
        <f t="shared" si="8"/>
        <v>6988.25</v>
      </c>
      <c r="O36" s="94">
        <f aca="true" t="shared" si="9" ref="O36:T40">+I36/C$9</f>
        <v>0.5632674853176722</v>
      </c>
      <c r="P36" s="94">
        <f t="shared" si="9"/>
        <v>0.6904118136439268</v>
      </c>
      <c r="Q36" s="94">
        <f t="shared" si="9"/>
        <v>0.8562087004405287</v>
      </c>
      <c r="R36" s="94">
        <f t="shared" si="9"/>
        <v>0.8762387646923254</v>
      </c>
      <c r="S36" s="94">
        <f t="shared" si="9"/>
        <v>0.9104852203011712</v>
      </c>
      <c r="T36" s="94">
        <f t="shared" si="9"/>
        <v>0.9443581081081082</v>
      </c>
      <c r="U36" s="3"/>
      <c r="V36" s="3"/>
    </row>
    <row r="37" spans="1:20" ht="10.5" customHeight="1">
      <c r="A37" s="83"/>
      <c r="B37" s="92" t="s">
        <v>38</v>
      </c>
      <c r="C37" s="85">
        <v>3545</v>
      </c>
      <c r="D37" s="30">
        <v>5121</v>
      </c>
      <c r="E37" s="30">
        <v>6756</v>
      </c>
      <c r="F37" s="30">
        <v>10488</v>
      </c>
      <c r="G37" s="30">
        <v>13040</v>
      </c>
      <c r="H37" s="86">
        <v>18968</v>
      </c>
      <c r="I37" s="30">
        <f t="shared" si="7"/>
        <v>886.25</v>
      </c>
      <c r="J37" s="93">
        <f t="shared" si="7"/>
        <v>1280.25</v>
      </c>
      <c r="K37" s="30">
        <f t="shared" si="8"/>
        <v>1689</v>
      </c>
      <c r="L37" s="30">
        <f t="shared" si="8"/>
        <v>2622</v>
      </c>
      <c r="M37" s="30">
        <f t="shared" si="8"/>
        <v>3260</v>
      </c>
      <c r="N37" s="86">
        <f t="shared" si="8"/>
        <v>4742</v>
      </c>
      <c r="O37" s="94">
        <f t="shared" si="9"/>
        <v>0.4731713828083289</v>
      </c>
      <c r="P37" s="94">
        <f t="shared" si="9"/>
        <v>0.5325499168053245</v>
      </c>
      <c r="Q37" s="94">
        <f t="shared" si="9"/>
        <v>0.4650330396475771</v>
      </c>
      <c r="R37" s="94">
        <f t="shared" si="9"/>
        <v>0.6042867020050703</v>
      </c>
      <c r="S37" s="94">
        <f t="shared" si="9"/>
        <v>0.6060606060606061</v>
      </c>
      <c r="T37" s="94">
        <f t="shared" si="9"/>
        <v>0.6408108108108108</v>
      </c>
    </row>
    <row r="38" spans="1:20" ht="10.5" customHeight="1">
      <c r="A38" s="83"/>
      <c r="B38" s="95" t="s">
        <v>39</v>
      </c>
      <c r="C38" s="85">
        <v>5159</v>
      </c>
      <c r="D38" s="30">
        <v>7759</v>
      </c>
      <c r="E38" s="30">
        <v>12837</v>
      </c>
      <c r="F38" s="30">
        <v>19129</v>
      </c>
      <c r="G38" s="30">
        <v>22293</v>
      </c>
      <c r="H38" s="86">
        <v>28564</v>
      </c>
      <c r="I38" s="30">
        <f t="shared" si="7"/>
        <v>1289.75</v>
      </c>
      <c r="J38" s="93">
        <f t="shared" si="7"/>
        <v>1939.75</v>
      </c>
      <c r="K38" s="30">
        <f t="shared" si="8"/>
        <v>3209.25</v>
      </c>
      <c r="L38" s="30">
        <f t="shared" si="8"/>
        <v>4782.25</v>
      </c>
      <c r="M38" s="30">
        <f t="shared" si="8"/>
        <v>5573.25</v>
      </c>
      <c r="N38" s="86">
        <f t="shared" si="8"/>
        <v>7141</v>
      </c>
      <c r="O38" s="94">
        <f t="shared" si="9"/>
        <v>0.6886011745862253</v>
      </c>
      <c r="P38" s="94">
        <f t="shared" si="9"/>
        <v>0.8068843594009983</v>
      </c>
      <c r="Q38" s="94">
        <f t="shared" si="9"/>
        <v>0.8836040748898678</v>
      </c>
      <c r="R38" s="94">
        <f t="shared" si="9"/>
        <v>1.1021548743950218</v>
      </c>
      <c r="S38" s="94">
        <f t="shared" si="9"/>
        <v>1.036112660345789</v>
      </c>
      <c r="T38" s="94">
        <f t="shared" si="9"/>
        <v>0.965</v>
      </c>
    </row>
    <row r="39" spans="1:20" ht="10.5" customHeight="1">
      <c r="A39" s="83"/>
      <c r="B39" s="92" t="s">
        <v>40</v>
      </c>
      <c r="C39" s="85">
        <v>599</v>
      </c>
      <c r="D39" s="30">
        <v>874</v>
      </c>
      <c r="E39" s="30">
        <v>1234</v>
      </c>
      <c r="F39" s="30">
        <v>1632</v>
      </c>
      <c r="G39" s="30">
        <v>1952</v>
      </c>
      <c r="H39" s="86">
        <v>2505</v>
      </c>
      <c r="I39" s="30">
        <f t="shared" si="7"/>
        <v>149.75</v>
      </c>
      <c r="J39" s="93">
        <f t="shared" si="7"/>
        <v>218.5</v>
      </c>
      <c r="K39" s="30">
        <f t="shared" si="8"/>
        <v>308.5</v>
      </c>
      <c r="L39" s="30">
        <f t="shared" si="8"/>
        <v>408</v>
      </c>
      <c r="M39" s="30">
        <f t="shared" si="8"/>
        <v>488</v>
      </c>
      <c r="N39" s="86">
        <f t="shared" si="8"/>
        <v>626.25</v>
      </c>
      <c r="O39" s="94">
        <f t="shared" si="9"/>
        <v>0.07995194874532835</v>
      </c>
      <c r="P39" s="94">
        <f t="shared" si="9"/>
        <v>0.09089018302828619</v>
      </c>
      <c r="Q39" s="94">
        <f t="shared" si="9"/>
        <v>0.08493942731277533</v>
      </c>
      <c r="R39" s="94">
        <f t="shared" si="9"/>
        <v>0.09403088269186448</v>
      </c>
      <c r="S39" s="94">
        <f t="shared" si="9"/>
        <v>0.09072318274772262</v>
      </c>
      <c r="T39" s="94">
        <f t="shared" si="9"/>
        <v>0.08462837837837837</v>
      </c>
    </row>
    <row r="40" spans="1:20" ht="10.5" customHeight="1">
      <c r="A40" s="83"/>
      <c r="B40" s="92" t="s">
        <v>41</v>
      </c>
      <c r="C40" s="85">
        <v>1915</v>
      </c>
      <c r="D40" s="30">
        <v>3069</v>
      </c>
      <c r="E40" s="30">
        <v>4811</v>
      </c>
      <c r="F40" s="30">
        <v>7589</v>
      </c>
      <c r="G40" s="30">
        <v>10264</v>
      </c>
      <c r="H40" s="86">
        <v>13650</v>
      </c>
      <c r="I40" s="30">
        <f t="shared" si="7"/>
        <v>478.75</v>
      </c>
      <c r="J40" s="93">
        <f t="shared" si="7"/>
        <v>767.25</v>
      </c>
      <c r="K40" s="30">
        <f t="shared" si="8"/>
        <v>1202.75</v>
      </c>
      <c r="L40" s="30">
        <f t="shared" si="8"/>
        <v>1897.25</v>
      </c>
      <c r="M40" s="30">
        <f t="shared" si="8"/>
        <v>2566</v>
      </c>
      <c r="N40" s="86">
        <f t="shared" si="8"/>
        <v>3412.5</v>
      </c>
      <c r="O40" s="94">
        <f t="shared" si="9"/>
        <v>0.25560597971169247</v>
      </c>
      <c r="P40" s="94">
        <f t="shared" si="9"/>
        <v>0.3191555740432612</v>
      </c>
      <c r="Q40" s="94">
        <f t="shared" si="9"/>
        <v>0.33115363436123346</v>
      </c>
      <c r="R40" s="94">
        <f t="shared" si="9"/>
        <v>0.4372551279096566</v>
      </c>
      <c r="S40" s="94">
        <f t="shared" si="9"/>
        <v>0.4770403420710169</v>
      </c>
      <c r="T40" s="94">
        <f t="shared" si="9"/>
        <v>0.46114864864864863</v>
      </c>
    </row>
    <row r="41" spans="1:20" ht="11.25">
      <c r="A41" s="83"/>
      <c r="B41" s="96" t="s">
        <v>42</v>
      </c>
      <c r="C41" s="85"/>
      <c r="D41" s="30"/>
      <c r="E41" s="30"/>
      <c r="F41" s="30"/>
      <c r="G41" s="97"/>
      <c r="H41" s="98"/>
      <c r="I41" s="30"/>
      <c r="J41" s="93"/>
      <c r="K41" s="30"/>
      <c r="L41" s="30"/>
      <c r="M41" s="30"/>
      <c r="N41" s="86"/>
      <c r="O41" s="94"/>
      <c r="P41" s="94"/>
      <c r="Q41" s="94"/>
      <c r="R41" s="94"/>
      <c r="S41" s="94"/>
      <c r="T41" s="94"/>
    </row>
    <row r="42" spans="1:20" ht="10.5" customHeight="1">
      <c r="A42" s="83"/>
      <c r="B42" s="84" t="s">
        <v>36</v>
      </c>
      <c r="C42" s="85">
        <v>790</v>
      </c>
      <c r="D42" s="30">
        <v>1259</v>
      </c>
      <c r="E42" s="30">
        <v>2039</v>
      </c>
      <c r="F42" s="30">
        <v>3145</v>
      </c>
      <c r="G42" s="30">
        <v>4370</v>
      </c>
      <c r="H42" s="86">
        <v>6121</v>
      </c>
      <c r="I42" s="87"/>
      <c r="J42" s="88"/>
      <c r="K42" s="87"/>
      <c r="L42" s="87"/>
      <c r="M42" s="87"/>
      <c r="N42" s="89"/>
      <c r="O42" s="99"/>
      <c r="P42" s="100"/>
      <c r="Q42" s="99"/>
      <c r="R42" s="99"/>
      <c r="S42" s="99"/>
      <c r="T42" s="99"/>
    </row>
    <row r="43" spans="1:20" ht="10.5" customHeight="1">
      <c r="A43" s="83"/>
      <c r="B43" s="92" t="s">
        <v>43</v>
      </c>
      <c r="C43" s="85">
        <v>163</v>
      </c>
      <c r="D43" s="30">
        <v>251</v>
      </c>
      <c r="E43" s="30">
        <v>321</v>
      </c>
      <c r="F43" s="30">
        <v>358</v>
      </c>
      <c r="G43" s="30">
        <v>353</v>
      </c>
      <c r="H43" s="86">
        <v>474</v>
      </c>
      <c r="I43" s="30">
        <f aca="true" t="shared" si="10" ref="I43:J45">+C43/4</f>
        <v>40.75</v>
      </c>
      <c r="J43" s="93">
        <f t="shared" si="10"/>
        <v>62.75</v>
      </c>
      <c r="K43" s="30">
        <f t="shared" si="8"/>
        <v>80.25</v>
      </c>
      <c r="L43" s="30">
        <f t="shared" si="8"/>
        <v>89.5</v>
      </c>
      <c r="M43" s="30">
        <f t="shared" si="8"/>
        <v>88.25</v>
      </c>
      <c r="N43" s="86">
        <f t="shared" si="8"/>
        <v>118.5</v>
      </c>
      <c r="O43" s="94">
        <f aca="true" t="shared" si="11" ref="O43:T45">+I43/C$9</f>
        <v>0.02175654030966364</v>
      </c>
      <c r="P43" s="94">
        <f t="shared" si="11"/>
        <v>0.026102329450915143</v>
      </c>
      <c r="Q43" s="94">
        <f t="shared" si="11"/>
        <v>0.02209526431718062</v>
      </c>
      <c r="R43" s="94">
        <f t="shared" si="11"/>
        <v>0.020626872551279096</v>
      </c>
      <c r="S43" s="94">
        <f t="shared" si="11"/>
        <v>0.01640639524075107</v>
      </c>
      <c r="T43" s="94">
        <f t="shared" si="11"/>
        <v>0.016013513513513513</v>
      </c>
    </row>
    <row r="44" spans="1:20" ht="10.5" customHeight="1">
      <c r="A44" s="83"/>
      <c r="B44" s="92" t="s">
        <v>44</v>
      </c>
      <c r="C44" s="85">
        <v>127</v>
      </c>
      <c r="D44" s="30">
        <v>185</v>
      </c>
      <c r="E44" s="30">
        <v>320</v>
      </c>
      <c r="F44" s="30">
        <v>488</v>
      </c>
      <c r="G44" s="30">
        <v>484</v>
      </c>
      <c r="H44" s="86">
        <v>711</v>
      </c>
      <c r="I44" s="30">
        <f t="shared" si="10"/>
        <v>31.75</v>
      </c>
      <c r="J44" s="93">
        <f t="shared" si="10"/>
        <v>46.25</v>
      </c>
      <c r="K44" s="30">
        <f t="shared" si="8"/>
        <v>80</v>
      </c>
      <c r="L44" s="30">
        <f t="shared" si="8"/>
        <v>122</v>
      </c>
      <c r="M44" s="30">
        <f t="shared" si="8"/>
        <v>121</v>
      </c>
      <c r="N44" s="86">
        <f t="shared" si="8"/>
        <v>177.75</v>
      </c>
      <c r="O44" s="94">
        <f t="shared" si="11"/>
        <v>0.016951414842498666</v>
      </c>
      <c r="P44" s="94">
        <f t="shared" si="11"/>
        <v>0.019238768718801997</v>
      </c>
      <c r="Q44" s="94">
        <f t="shared" si="11"/>
        <v>0.022026431718061675</v>
      </c>
      <c r="R44" s="94">
        <f t="shared" si="11"/>
        <v>0.02811707766766536</v>
      </c>
      <c r="S44" s="94">
        <f t="shared" si="11"/>
        <v>0.022494887525562373</v>
      </c>
      <c r="T44" s="94">
        <f t="shared" si="11"/>
        <v>0.02402027027027027</v>
      </c>
    </row>
    <row r="45" spans="1:20" ht="10.5" customHeight="1">
      <c r="A45" s="101"/>
      <c r="B45" s="102" t="s">
        <v>45</v>
      </c>
      <c r="C45" s="103">
        <v>41</v>
      </c>
      <c r="D45" s="43">
        <v>106</v>
      </c>
      <c r="E45" s="43">
        <v>239</v>
      </c>
      <c r="F45" s="43">
        <v>385</v>
      </c>
      <c r="G45" s="43">
        <v>395</v>
      </c>
      <c r="H45" s="104">
        <v>440</v>
      </c>
      <c r="I45" s="43">
        <f t="shared" si="10"/>
        <v>10.25</v>
      </c>
      <c r="J45" s="105">
        <f t="shared" si="10"/>
        <v>26.5</v>
      </c>
      <c r="K45" s="43">
        <f t="shared" si="8"/>
        <v>59.75</v>
      </c>
      <c r="L45" s="43">
        <f t="shared" si="8"/>
        <v>96.25</v>
      </c>
      <c r="M45" s="43">
        <f t="shared" si="8"/>
        <v>98.75</v>
      </c>
      <c r="N45" s="104">
        <f t="shared" si="8"/>
        <v>110</v>
      </c>
      <c r="O45" s="106">
        <f t="shared" si="11"/>
        <v>0.005472504004271223</v>
      </c>
      <c r="P45" s="106">
        <f t="shared" si="11"/>
        <v>0.011023294509151415</v>
      </c>
      <c r="Q45" s="106">
        <f t="shared" si="11"/>
        <v>0.016450991189427312</v>
      </c>
      <c r="R45" s="106">
        <f t="shared" si="11"/>
        <v>0.02218253053699009</v>
      </c>
      <c r="S45" s="106">
        <f t="shared" si="11"/>
        <v>0.01835843093511805</v>
      </c>
      <c r="T45" s="106">
        <f t="shared" si="11"/>
        <v>0.014864864864864866</v>
      </c>
    </row>
    <row r="46" spans="1:20" ht="11.25">
      <c r="A46" s="75" t="s">
        <v>3</v>
      </c>
      <c r="B46" s="76" t="s">
        <v>35</v>
      </c>
      <c r="C46" s="77"/>
      <c r="D46" s="78"/>
      <c r="E46" s="78"/>
      <c r="F46" s="78"/>
      <c r="G46" s="107"/>
      <c r="H46" s="108"/>
      <c r="I46" s="78"/>
      <c r="J46" s="80"/>
      <c r="K46" s="78"/>
      <c r="L46" s="78"/>
      <c r="M46" s="78"/>
      <c r="N46" s="79"/>
      <c r="O46" s="78"/>
      <c r="P46" s="81"/>
      <c r="Q46" s="82"/>
      <c r="R46" s="82"/>
      <c r="S46" s="82"/>
      <c r="T46" s="3"/>
    </row>
    <row r="47" spans="1:20" ht="11.25">
      <c r="A47" s="83"/>
      <c r="B47" s="84" t="s">
        <v>36</v>
      </c>
      <c r="C47" s="85">
        <v>24420</v>
      </c>
      <c r="D47" s="30">
        <v>32839</v>
      </c>
      <c r="E47" s="30">
        <v>46117</v>
      </c>
      <c r="F47" s="30">
        <v>55214</v>
      </c>
      <c r="G47" s="30">
        <v>68748</v>
      </c>
      <c r="H47" s="86">
        <v>82596</v>
      </c>
      <c r="I47" s="87"/>
      <c r="J47" s="88"/>
      <c r="K47" s="87"/>
      <c r="L47" s="87"/>
      <c r="M47" s="87"/>
      <c r="N47" s="89"/>
      <c r="O47" s="87"/>
      <c r="P47" s="90"/>
      <c r="Q47" s="91"/>
      <c r="R47" s="91"/>
      <c r="S47" s="91"/>
      <c r="T47" s="3"/>
    </row>
    <row r="48" spans="1:20" ht="10.5" customHeight="1">
      <c r="A48" s="83"/>
      <c r="B48" s="92" t="s">
        <v>37</v>
      </c>
      <c r="C48" s="85">
        <v>67536</v>
      </c>
      <c r="D48" s="30">
        <v>96021</v>
      </c>
      <c r="E48" s="30">
        <v>165571</v>
      </c>
      <c r="F48" s="30">
        <v>196345</v>
      </c>
      <c r="G48" s="30">
        <v>259439</v>
      </c>
      <c r="H48" s="86">
        <v>323853</v>
      </c>
      <c r="I48" s="30">
        <f aca="true" t="shared" si="12" ref="I48:J52">+C48/4</f>
        <v>16884</v>
      </c>
      <c r="J48" s="93">
        <f t="shared" si="12"/>
        <v>24005.25</v>
      </c>
      <c r="K48" s="30">
        <f aca="true" t="shared" si="13" ref="K48:N52">+E48/4</f>
        <v>41392.75</v>
      </c>
      <c r="L48" s="30">
        <f t="shared" si="13"/>
        <v>49086.25</v>
      </c>
      <c r="M48" s="30">
        <f t="shared" si="13"/>
        <v>64859.75</v>
      </c>
      <c r="N48" s="86">
        <f t="shared" si="13"/>
        <v>80963.25</v>
      </c>
      <c r="O48" s="94">
        <f aca="true" t="shared" si="14" ref="O48:T52">+I48/I$9</f>
        <v>0.6103680138818596</v>
      </c>
      <c r="P48" s="94">
        <f t="shared" si="14"/>
        <v>0.6988631401205275</v>
      </c>
      <c r="Q48" s="94">
        <f t="shared" si="14"/>
        <v>0.8628343026285619</v>
      </c>
      <c r="R48" s="94">
        <f t="shared" si="14"/>
        <v>0.8523990205952836</v>
      </c>
      <c r="S48" s="94">
        <f t="shared" si="14"/>
        <v>0.9711724189563524</v>
      </c>
      <c r="T48" s="94">
        <f t="shared" si="14"/>
        <v>0.990666984802878</v>
      </c>
    </row>
    <row r="49" spans="1:20" ht="10.5" customHeight="1">
      <c r="A49" s="83"/>
      <c r="B49" s="92" t="s">
        <v>38</v>
      </c>
      <c r="C49" s="85">
        <v>67746</v>
      </c>
      <c r="D49" s="30">
        <v>91263</v>
      </c>
      <c r="E49" s="30">
        <v>105898</v>
      </c>
      <c r="F49" s="30">
        <v>165056</v>
      </c>
      <c r="G49" s="30">
        <v>229368</v>
      </c>
      <c r="H49" s="86">
        <v>296845</v>
      </c>
      <c r="I49" s="30">
        <f t="shared" si="12"/>
        <v>16936.5</v>
      </c>
      <c r="J49" s="93">
        <f t="shared" si="12"/>
        <v>22815.75</v>
      </c>
      <c r="K49" s="30">
        <f t="shared" si="13"/>
        <v>26474.5</v>
      </c>
      <c r="L49" s="30">
        <f t="shared" si="13"/>
        <v>41264</v>
      </c>
      <c r="M49" s="30">
        <f t="shared" si="13"/>
        <v>57342</v>
      </c>
      <c r="N49" s="86">
        <f t="shared" si="13"/>
        <v>74211.25</v>
      </c>
      <c r="O49" s="94">
        <f t="shared" si="14"/>
        <v>0.6122659243727858</v>
      </c>
      <c r="P49" s="94">
        <f t="shared" si="14"/>
        <v>0.6642333110134211</v>
      </c>
      <c r="Q49" s="94">
        <f t="shared" si="14"/>
        <v>0.5518625059929544</v>
      </c>
      <c r="R49" s="94">
        <f t="shared" si="14"/>
        <v>0.7165630535199528</v>
      </c>
      <c r="S49" s="94">
        <f t="shared" si="14"/>
        <v>0.8586059743954481</v>
      </c>
      <c r="T49" s="94">
        <f t="shared" si="14"/>
        <v>0.90804945794484</v>
      </c>
    </row>
    <row r="50" spans="1:20" ht="10.5" customHeight="1">
      <c r="A50" s="83"/>
      <c r="B50" s="95" t="s">
        <v>39</v>
      </c>
      <c r="C50" s="85">
        <v>100645</v>
      </c>
      <c r="D50" s="30">
        <v>139761</v>
      </c>
      <c r="E50" s="30">
        <v>208392</v>
      </c>
      <c r="F50" s="30">
        <v>274851</v>
      </c>
      <c r="G50" s="30">
        <v>334373</v>
      </c>
      <c r="H50" s="86">
        <v>380506</v>
      </c>
      <c r="I50" s="30">
        <f t="shared" si="12"/>
        <v>25161.25</v>
      </c>
      <c r="J50" s="93">
        <f t="shared" si="12"/>
        <v>34940.25</v>
      </c>
      <c r="K50" s="30">
        <f t="shared" si="13"/>
        <v>52098</v>
      </c>
      <c r="L50" s="30">
        <f t="shared" si="13"/>
        <v>68712.75</v>
      </c>
      <c r="M50" s="30">
        <f t="shared" si="13"/>
        <v>83593.25</v>
      </c>
      <c r="N50" s="86">
        <f t="shared" si="13"/>
        <v>95126.5</v>
      </c>
      <c r="O50" s="94">
        <f t="shared" si="14"/>
        <v>0.9095961969488829</v>
      </c>
      <c r="P50" s="94">
        <f t="shared" si="14"/>
        <v>1.017213019301872</v>
      </c>
      <c r="Q50" s="94">
        <f t="shared" si="14"/>
        <v>1.0859858670502158</v>
      </c>
      <c r="R50" s="94">
        <f t="shared" si="14"/>
        <v>1.193219706178585</v>
      </c>
      <c r="S50" s="94">
        <f t="shared" si="14"/>
        <v>1.2516770232836716</v>
      </c>
      <c r="T50" s="94">
        <f t="shared" si="14"/>
        <v>1.1639686268751683</v>
      </c>
    </row>
    <row r="51" spans="1:20" ht="10.5" customHeight="1">
      <c r="A51" s="83"/>
      <c r="B51" s="92" t="s">
        <v>40</v>
      </c>
      <c r="C51" s="85">
        <v>7179</v>
      </c>
      <c r="D51" s="30">
        <v>10015</v>
      </c>
      <c r="E51" s="30">
        <v>14618</v>
      </c>
      <c r="F51" s="30">
        <v>18338</v>
      </c>
      <c r="G51" s="30">
        <v>23088</v>
      </c>
      <c r="H51" s="86">
        <v>27749</v>
      </c>
      <c r="I51" s="30">
        <f t="shared" si="12"/>
        <v>1794.75</v>
      </c>
      <c r="J51" s="93">
        <f t="shared" si="12"/>
        <v>2503.75</v>
      </c>
      <c r="K51" s="30">
        <f t="shared" si="13"/>
        <v>3654.5</v>
      </c>
      <c r="L51" s="30">
        <f t="shared" si="13"/>
        <v>4584.5</v>
      </c>
      <c r="M51" s="30">
        <f t="shared" si="13"/>
        <v>5772</v>
      </c>
      <c r="N51" s="86">
        <f t="shared" si="13"/>
        <v>6937.25</v>
      </c>
      <c r="O51" s="94">
        <f t="shared" si="14"/>
        <v>0.06488142578266214</v>
      </c>
      <c r="P51" s="94">
        <f t="shared" si="14"/>
        <v>0.07289149611342396</v>
      </c>
      <c r="Q51" s="94">
        <f t="shared" si="14"/>
        <v>0.07617826694182143</v>
      </c>
      <c r="R51" s="94">
        <f t="shared" si="14"/>
        <v>0.07961136387316362</v>
      </c>
      <c r="S51" s="94">
        <f t="shared" si="14"/>
        <v>0.08642659279778393</v>
      </c>
      <c r="T51" s="94">
        <f t="shared" si="14"/>
        <v>0.08488424736314025</v>
      </c>
    </row>
    <row r="52" spans="1:20" ht="11.25">
      <c r="A52" s="83"/>
      <c r="B52" s="92" t="s">
        <v>41</v>
      </c>
      <c r="C52" s="85">
        <v>26333</v>
      </c>
      <c r="D52" s="30">
        <v>40152</v>
      </c>
      <c r="E52" s="30">
        <v>64629</v>
      </c>
      <c r="F52" s="30">
        <v>94017</v>
      </c>
      <c r="G52" s="30">
        <v>133254</v>
      </c>
      <c r="H52" s="86">
        <v>165049</v>
      </c>
      <c r="I52" s="30">
        <f t="shared" si="12"/>
        <v>6583.25</v>
      </c>
      <c r="J52" s="93">
        <f t="shared" si="12"/>
        <v>10038</v>
      </c>
      <c r="K52" s="30">
        <f t="shared" si="13"/>
        <v>16157.25</v>
      </c>
      <c r="L52" s="30">
        <f t="shared" si="13"/>
        <v>23504.25</v>
      </c>
      <c r="M52" s="30">
        <f t="shared" si="13"/>
        <v>33313.5</v>
      </c>
      <c r="N52" s="86">
        <f t="shared" si="13"/>
        <v>41262.25</v>
      </c>
      <c r="O52" s="94">
        <f t="shared" si="14"/>
        <v>0.2379889378931386</v>
      </c>
      <c r="P52" s="94">
        <f t="shared" si="14"/>
        <v>0.2922355818218871</v>
      </c>
      <c r="Q52" s="94">
        <f t="shared" si="14"/>
        <v>0.3367988243386905</v>
      </c>
      <c r="R52" s="94">
        <f t="shared" si="14"/>
        <v>0.40815910117042337</v>
      </c>
      <c r="S52" s="94">
        <f t="shared" si="14"/>
        <v>0.4988170996481246</v>
      </c>
      <c r="T52" s="94">
        <f t="shared" si="14"/>
        <v>0.5048852262437902</v>
      </c>
    </row>
    <row r="53" spans="1:20" ht="11.25">
      <c r="A53" s="83"/>
      <c r="B53" s="96" t="s">
        <v>42</v>
      </c>
      <c r="C53" s="85"/>
      <c r="D53" s="30"/>
      <c r="E53" s="30"/>
      <c r="F53" s="30"/>
      <c r="G53" s="30"/>
      <c r="H53" s="86"/>
      <c r="I53" s="30"/>
      <c r="J53" s="93"/>
      <c r="K53" s="30"/>
      <c r="L53" s="30"/>
      <c r="M53" s="30"/>
      <c r="N53" s="86"/>
      <c r="O53" s="94"/>
      <c r="P53" s="94"/>
      <c r="Q53" s="94"/>
      <c r="R53" s="94"/>
      <c r="S53" s="94"/>
      <c r="T53" s="94"/>
    </row>
    <row r="54" spans="1:20" ht="10.5" customHeight="1">
      <c r="A54" s="83"/>
      <c r="B54" s="84" t="s">
        <v>36</v>
      </c>
      <c r="C54" s="85">
        <v>11168</v>
      </c>
      <c r="D54" s="30">
        <v>17140</v>
      </c>
      <c r="E54" s="30">
        <v>27269</v>
      </c>
      <c r="F54" s="30">
        <v>40911</v>
      </c>
      <c r="G54" s="30">
        <v>58096</v>
      </c>
      <c r="H54" s="86">
        <v>73888</v>
      </c>
      <c r="I54" s="87"/>
      <c r="J54" s="88"/>
      <c r="K54" s="87"/>
      <c r="L54" s="87"/>
      <c r="M54" s="87"/>
      <c r="N54" s="89"/>
      <c r="O54" s="99"/>
      <c r="P54" s="100"/>
      <c r="Q54" s="99"/>
      <c r="R54" s="99"/>
      <c r="S54" s="99"/>
      <c r="T54" s="99"/>
    </row>
    <row r="55" spans="1:20" ht="10.5" customHeight="1">
      <c r="A55" s="83"/>
      <c r="B55" s="92" t="s">
        <v>43</v>
      </c>
      <c r="C55" s="85">
        <v>2503</v>
      </c>
      <c r="D55" s="30">
        <v>3466</v>
      </c>
      <c r="E55" s="30">
        <v>5010</v>
      </c>
      <c r="F55" s="30">
        <v>5432</v>
      </c>
      <c r="G55" s="30">
        <v>5425</v>
      </c>
      <c r="H55" s="86">
        <v>6141</v>
      </c>
      <c r="I55" s="30">
        <f aca="true" t="shared" si="15" ref="I55:J57">+C55/4</f>
        <v>625.75</v>
      </c>
      <c r="J55" s="93">
        <f t="shared" si="15"/>
        <v>866.5</v>
      </c>
      <c r="K55" s="30">
        <f aca="true" t="shared" si="16" ref="K55:N57">+E55/4</f>
        <v>1252.5</v>
      </c>
      <c r="L55" s="30">
        <f t="shared" si="16"/>
        <v>1358</v>
      </c>
      <c r="M55" s="30">
        <f t="shared" si="16"/>
        <v>1356.25</v>
      </c>
      <c r="N55" s="86">
        <f t="shared" si="16"/>
        <v>1535.25</v>
      </c>
      <c r="O55" s="94">
        <f aca="true" t="shared" si="17" ref="O55:T57">+I55/I$9</f>
        <v>0.022621285518039186</v>
      </c>
      <c r="P55" s="94">
        <f t="shared" si="17"/>
        <v>0.02522635302337768</v>
      </c>
      <c r="Q55" s="94">
        <f t="shared" si="17"/>
        <v>0.02610843599524733</v>
      </c>
      <c r="R55" s="94">
        <f t="shared" si="17"/>
        <v>0.023582120654325703</v>
      </c>
      <c r="S55" s="94">
        <f t="shared" si="17"/>
        <v>0.020307703825709365</v>
      </c>
      <c r="T55" s="94">
        <f t="shared" si="17"/>
        <v>0.0187853314734601</v>
      </c>
    </row>
    <row r="56" spans="1:20" ht="10.5" customHeight="1">
      <c r="A56" s="83"/>
      <c r="B56" s="92" t="s">
        <v>44</v>
      </c>
      <c r="C56" s="85">
        <v>2504</v>
      </c>
      <c r="D56" s="30">
        <v>2975</v>
      </c>
      <c r="E56" s="30">
        <v>4167</v>
      </c>
      <c r="F56" s="30">
        <v>5822</v>
      </c>
      <c r="G56" s="30">
        <v>6732</v>
      </c>
      <c r="H56" s="86">
        <v>8469</v>
      </c>
      <c r="I56" s="30">
        <f t="shared" si="15"/>
        <v>626</v>
      </c>
      <c r="J56" s="93">
        <f t="shared" si="15"/>
        <v>743.75</v>
      </c>
      <c r="K56" s="30">
        <f t="shared" si="16"/>
        <v>1041.75</v>
      </c>
      <c r="L56" s="30">
        <f t="shared" si="16"/>
        <v>1455.5</v>
      </c>
      <c r="M56" s="30">
        <f t="shared" si="16"/>
        <v>1683</v>
      </c>
      <c r="N56" s="86">
        <f t="shared" si="16"/>
        <v>2117.25</v>
      </c>
      <c r="O56" s="94">
        <f t="shared" si="17"/>
        <v>0.022630323187043597</v>
      </c>
      <c r="P56" s="94">
        <f t="shared" si="17"/>
        <v>0.021652740982270227</v>
      </c>
      <c r="Q56" s="94">
        <f t="shared" si="17"/>
        <v>0.02171533987868176</v>
      </c>
      <c r="R56" s="94">
        <f t="shared" si="17"/>
        <v>0.025275240509846142</v>
      </c>
      <c r="S56" s="94">
        <f t="shared" si="17"/>
        <v>0.02520026952159916</v>
      </c>
      <c r="T56" s="94">
        <f t="shared" si="17"/>
        <v>0.025906688202040964</v>
      </c>
    </row>
    <row r="57" spans="1:20" ht="10.5" customHeight="1" thickBot="1">
      <c r="A57" s="109"/>
      <c r="B57" s="110" t="s">
        <v>45</v>
      </c>
      <c r="C57" s="111">
        <v>1067</v>
      </c>
      <c r="D57" s="112">
        <v>1836</v>
      </c>
      <c r="E57" s="112">
        <v>3198</v>
      </c>
      <c r="F57" s="112">
        <v>4478</v>
      </c>
      <c r="G57" s="112">
        <v>5266</v>
      </c>
      <c r="H57" s="113">
        <v>6460</v>
      </c>
      <c r="I57" s="112">
        <f t="shared" si="15"/>
        <v>266.75</v>
      </c>
      <c r="J57" s="114">
        <f t="shared" si="15"/>
        <v>459</v>
      </c>
      <c r="K57" s="112">
        <f t="shared" si="16"/>
        <v>799.5</v>
      </c>
      <c r="L57" s="112">
        <f t="shared" si="16"/>
        <v>1119.5</v>
      </c>
      <c r="M57" s="112">
        <f t="shared" si="16"/>
        <v>1316.5</v>
      </c>
      <c r="N57" s="113">
        <f t="shared" si="16"/>
        <v>1615</v>
      </c>
      <c r="O57" s="115">
        <f t="shared" si="17"/>
        <v>0.009643192827705878</v>
      </c>
      <c r="P57" s="115">
        <f t="shared" si="17"/>
        <v>0.013362834434772482</v>
      </c>
      <c r="Q57" s="115">
        <f t="shared" si="17"/>
        <v>0.016665624413732726</v>
      </c>
      <c r="R57" s="115">
        <f t="shared" si="17"/>
        <v>0.01944048900774494</v>
      </c>
      <c r="S57" s="115">
        <f t="shared" si="17"/>
        <v>0.019712510294227745</v>
      </c>
      <c r="T57" s="115">
        <f t="shared" si="17"/>
        <v>0.019761153121405674</v>
      </c>
    </row>
    <row r="58" spans="1:20" ht="13.5" customHeight="1" thickBot="1" thickTop="1">
      <c r="A58" s="116"/>
      <c r="B58" s="117"/>
      <c r="C58" s="30"/>
      <c r="D58" s="30"/>
      <c r="E58" s="30"/>
      <c r="F58" s="30"/>
      <c r="G58" s="30"/>
      <c r="H58" s="30"/>
      <c r="I58" s="30"/>
      <c r="J58" s="93"/>
      <c r="K58" s="30"/>
      <c r="L58" s="30"/>
      <c r="M58" s="30"/>
      <c r="N58" s="30"/>
      <c r="O58" s="94"/>
      <c r="P58" s="94"/>
      <c r="Q58" s="94"/>
      <c r="R58" s="94"/>
      <c r="S58" s="94"/>
      <c r="T58" s="94"/>
    </row>
    <row r="59" spans="1:20" ht="13.5" customHeight="1" thickTop="1">
      <c r="A59" s="118" t="s">
        <v>46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/>
      <c r="T59" s="119"/>
    </row>
    <row r="60" spans="1:20" ht="11.25">
      <c r="A60" s="65" t="s">
        <v>35</v>
      </c>
      <c r="B60" s="24"/>
      <c r="C60" s="30"/>
      <c r="D60" s="30"/>
      <c r="E60" s="78"/>
      <c r="F60" s="78"/>
      <c r="G60" s="78"/>
      <c r="H60" s="79"/>
      <c r="I60" s="30"/>
      <c r="J60" s="93"/>
      <c r="K60" s="78"/>
      <c r="L60" s="78"/>
      <c r="M60" s="78"/>
      <c r="N60" s="79"/>
      <c r="O60" s="30"/>
      <c r="P60" s="120"/>
      <c r="Q60" s="82"/>
      <c r="R60" s="82"/>
      <c r="S60" s="121"/>
      <c r="T60" s="3"/>
    </row>
    <row r="61" spans="1:20" ht="10.5" customHeight="1">
      <c r="A61" s="92" t="s">
        <v>36</v>
      </c>
      <c r="B61" s="122"/>
      <c r="C61" s="30">
        <f aca="true" t="shared" si="18" ref="C61:R66">+C35*100/C47</f>
        <v>6.977886977886978</v>
      </c>
      <c r="D61" s="30">
        <f t="shared" si="18"/>
        <v>7.040409269466183</v>
      </c>
      <c r="E61" s="30">
        <f t="shared" si="18"/>
        <v>7.554697833770627</v>
      </c>
      <c r="F61" s="30">
        <f t="shared" si="18"/>
        <v>7.552432354113087</v>
      </c>
      <c r="G61" s="30">
        <f aca="true" t="shared" si="19" ref="G61:H66">+G35*100/G47</f>
        <v>7.373305405248153</v>
      </c>
      <c r="H61" s="86">
        <f t="shared" si="19"/>
        <v>8.167465736839556</v>
      </c>
      <c r="I61" s="87"/>
      <c r="J61" s="88"/>
      <c r="K61" s="87"/>
      <c r="L61" s="87"/>
      <c r="M61" s="87"/>
      <c r="N61" s="89"/>
      <c r="O61" s="87"/>
      <c r="P61" s="90"/>
      <c r="Q61" s="91"/>
      <c r="R61" s="3"/>
      <c r="S61" s="3"/>
      <c r="T61" s="3"/>
    </row>
    <row r="62" spans="1:20" ht="10.5" customHeight="1">
      <c r="A62" s="123" t="s">
        <v>37</v>
      </c>
      <c r="B62" s="122"/>
      <c r="C62" s="30">
        <f t="shared" si="18"/>
        <v>6.248519308220801</v>
      </c>
      <c r="D62" s="30">
        <f t="shared" si="18"/>
        <v>6.914112537882338</v>
      </c>
      <c r="E62" s="30">
        <f t="shared" si="18"/>
        <v>7.5127890753815585</v>
      </c>
      <c r="F62" s="30">
        <f t="shared" si="18"/>
        <v>7.745549924877129</v>
      </c>
      <c r="G62" s="30">
        <f t="shared" si="19"/>
        <v>7.550907920551652</v>
      </c>
      <c r="H62" s="86">
        <f t="shared" si="19"/>
        <v>8.631385227248165</v>
      </c>
      <c r="I62" s="30">
        <f t="shared" si="18"/>
        <v>6.248519308220801</v>
      </c>
      <c r="J62" s="93">
        <f t="shared" si="18"/>
        <v>6.914112537882338</v>
      </c>
      <c r="K62" s="30">
        <f t="shared" si="18"/>
        <v>7.5127890753815585</v>
      </c>
      <c r="L62" s="30">
        <f t="shared" si="18"/>
        <v>7.745549924877129</v>
      </c>
      <c r="M62" s="30">
        <f aca="true" t="shared" si="20" ref="M62:N66">+M36*100/M48</f>
        <v>7.550907920551652</v>
      </c>
      <c r="N62" s="86">
        <f t="shared" si="20"/>
        <v>8.631385227248165</v>
      </c>
      <c r="O62" s="26">
        <f t="shared" si="18"/>
        <v>92.28325739669184</v>
      </c>
      <c r="P62" s="26">
        <f t="shared" si="18"/>
        <v>98.7907036454744</v>
      </c>
      <c r="Q62" s="26">
        <f t="shared" si="18"/>
        <v>99.23211187039634</v>
      </c>
      <c r="R62" s="26">
        <f t="shared" si="18"/>
        <v>102.79678220188393</v>
      </c>
      <c r="S62" s="26">
        <f aca="true" t="shared" si="21" ref="S62:T66">+S36*100/S48</f>
        <v>93.75114063469827</v>
      </c>
      <c r="T62" s="26">
        <f t="shared" si="21"/>
        <v>95.32548501109238</v>
      </c>
    </row>
    <row r="63" spans="1:20" ht="10.5" customHeight="1">
      <c r="A63" s="123" t="s">
        <v>38</v>
      </c>
      <c r="B63" s="122"/>
      <c r="C63" s="30">
        <f t="shared" si="18"/>
        <v>5.232781271218965</v>
      </c>
      <c r="D63" s="30">
        <f t="shared" si="18"/>
        <v>5.61125538279478</v>
      </c>
      <c r="E63" s="30">
        <f t="shared" si="18"/>
        <v>6.379723885248069</v>
      </c>
      <c r="F63" s="30">
        <f t="shared" si="18"/>
        <v>6.3542070569988365</v>
      </c>
      <c r="G63" s="30">
        <f t="shared" si="19"/>
        <v>5.6851871228767745</v>
      </c>
      <c r="H63" s="86">
        <f t="shared" si="19"/>
        <v>6.38986676548367</v>
      </c>
      <c r="I63" s="30">
        <f t="shared" si="18"/>
        <v>5.232781271218965</v>
      </c>
      <c r="J63" s="93">
        <f t="shared" si="18"/>
        <v>5.61125538279478</v>
      </c>
      <c r="K63" s="30">
        <f t="shared" si="18"/>
        <v>6.379723885248069</v>
      </c>
      <c r="L63" s="30">
        <f t="shared" si="18"/>
        <v>6.3542070569988365</v>
      </c>
      <c r="M63" s="30">
        <f t="shared" si="20"/>
        <v>5.6851871228767745</v>
      </c>
      <c r="N63" s="86">
        <f t="shared" si="20"/>
        <v>6.38986676548367</v>
      </c>
      <c r="O63" s="26">
        <f t="shared" si="18"/>
        <v>77.28200508513561</v>
      </c>
      <c r="P63" s="26">
        <f t="shared" si="18"/>
        <v>80.17512942746168</v>
      </c>
      <c r="Q63" s="26">
        <f t="shared" si="18"/>
        <v>84.26610516162047</v>
      </c>
      <c r="R63" s="26">
        <f t="shared" si="18"/>
        <v>84.33126701644042</v>
      </c>
      <c r="S63" s="26">
        <f t="shared" si="21"/>
        <v>70.58658152097516</v>
      </c>
      <c r="T63" s="26">
        <f t="shared" si="21"/>
        <v>70.5700339562052</v>
      </c>
    </row>
    <row r="64" spans="1:20" ht="10.5" customHeight="1">
      <c r="A64" s="124" t="s">
        <v>39</v>
      </c>
      <c r="B64" s="122"/>
      <c r="C64" s="30">
        <f t="shared" si="18"/>
        <v>5.12593770182324</v>
      </c>
      <c r="D64" s="30">
        <f t="shared" si="18"/>
        <v>5.551620266025572</v>
      </c>
      <c r="E64" s="30">
        <f t="shared" si="18"/>
        <v>6.1600253368651385</v>
      </c>
      <c r="F64" s="30">
        <f t="shared" si="18"/>
        <v>6.9597709304313975</v>
      </c>
      <c r="G64" s="30">
        <f t="shared" si="19"/>
        <v>6.667105298573748</v>
      </c>
      <c r="H64" s="86">
        <f t="shared" si="19"/>
        <v>7.506846146972715</v>
      </c>
      <c r="I64" s="30">
        <f t="shared" si="18"/>
        <v>5.12593770182324</v>
      </c>
      <c r="J64" s="93">
        <f t="shared" si="18"/>
        <v>5.551620266025572</v>
      </c>
      <c r="K64" s="30">
        <f t="shared" si="18"/>
        <v>6.1600253368651385</v>
      </c>
      <c r="L64" s="30">
        <f t="shared" si="18"/>
        <v>6.9597709304313975</v>
      </c>
      <c r="M64" s="30">
        <f t="shared" si="20"/>
        <v>6.667105298573748</v>
      </c>
      <c r="N64" s="86">
        <f t="shared" si="20"/>
        <v>7.506846146972715</v>
      </c>
      <c r="O64" s="26">
        <f t="shared" si="18"/>
        <v>75.70405163258647</v>
      </c>
      <c r="P64" s="26">
        <f t="shared" si="18"/>
        <v>79.32304680437286</v>
      </c>
      <c r="Q64" s="26">
        <f t="shared" si="18"/>
        <v>81.3642333384998</v>
      </c>
      <c r="R64" s="26">
        <f t="shared" si="18"/>
        <v>92.3681421525288</v>
      </c>
      <c r="S64" s="26">
        <f t="shared" si="21"/>
        <v>82.7779563794846</v>
      </c>
      <c r="T64" s="26">
        <f t="shared" si="21"/>
        <v>82.90601462263406</v>
      </c>
    </row>
    <row r="65" spans="1:20" ht="10.5" customHeight="1">
      <c r="A65" s="123" t="s">
        <v>40</v>
      </c>
      <c r="B65" s="122"/>
      <c r="C65" s="30">
        <f t="shared" si="18"/>
        <v>8.343780470817663</v>
      </c>
      <c r="D65" s="30">
        <f t="shared" si="18"/>
        <v>8.72690963554668</v>
      </c>
      <c r="E65" s="30">
        <f t="shared" si="18"/>
        <v>8.441647284170202</v>
      </c>
      <c r="F65" s="30">
        <f t="shared" si="18"/>
        <v>8.899552841094994</v>
      </c>
      <c r="G65" s="30">
        <f t="shared" si="19"/>
        <v>8.454608454608454</v>
      </c>
      <c r="H65" s="86">
        <f t="shared" si="19"/>
        <v>9.027352337021155</v>
      </c>
      <c r="I65" s="30">
        <f t="shared" si="18"/>
        <v>8.343780470817663</v>
      </c>
      <c r="J65" s="93">
        <f t="shared" si="18"/>
        <v>8.72690963554668</v>
      </c>
      <c r="K65" s="30">
        <f t="shared" si="18"/>
        <v>8.441647284170202</v>
      </c>
      <c r="L65" s="30">
        <f t="shared" si="18"/>
        <v>8.899552841094994</v>
      </c>
      <c r="M65" s="30">
        <f t="shared" si="20"/>
        <v>8.454608454608454</v>
      </c>
      <c r="N65" s="86">
        <f t="shared" si="20"/>
        <v>9.027352337021155</v>
      </c>
      <c r="O65" s="26">
        <f t="shared" si="18"/>
        <v>123.22779251668884</v>
      </c>
      <c r="P65" s="26">
        <f t="shared" si="18"/>
        <v>124.69243721771753</v>
      </c>
      <c r="Q65" s="26">
        <f t="shared" si="18"/>
        <v>111.50086595911264</v>
      </c>
      <c r="R65" s="26">
        <f t="shared" si="18"/>
        <v>118.11238762555803</v>
      </c>
      <c r="S65" s="26">
        <f t="shared" si="21"/>
        <v>104.9713749100252</v>
      </c>
      <c r="T65" s="26">
        <f t="shared" si="21"/>
        <v>99.6985671750528</v>
      </c>
    </row>
    <row r="66" spans="1:20" ht="10.5" customHeight="1">
      <c r="A66" s="123" t="s">
        <v>41</v>
      </c>
      <c r="B66" s="122"/>
      <c r="C66" s="30">
        <f t="shared" si="18"/>
        <v>7.272243952455095</v>
      </c>
      <c r="D66" s="30">
        <f t="shared" si="18"/>
        <v>7.643454871488344</v>
      </c>
      <c r="E66" s="30">
        <f t="shared" si="18"/>
        <v>7.444026675331507</v>
      </c>
      <c r="F66" s="30">
        <f t="shared" si="18"/>
        <v>8.0719444355808</v>
      </c>
      <c r="G66" s="30">
        <f t="shared" si="19"/>
        <v>7.70258303690696</v>
      </c>
      <c r="H66" s="86">
        <f t="shared" si="19"/>
        <v>8.270271252779478</v>
      </c>
      <c r="I66" s="30">
        <f t="shared" si="18"/>
        <v>7.272243952455095</v>
      </c>
      <c r="J66" s="93">
        <f t="shared" si="18"/>
        <v>7.643454871488344</v>
      </c>
      <c r="K66" s="30">
        <f t="shared" si="18"/>
        <v>7.444026675331507</v>
      </c>
      <c r="L66" s="30">
        <f t="shared" si="18"/>
        <v>8.0719444355808</v>
      </c>
      <c r="M66" s="30">
        <f t="shared" si="20"/>
        <v>7.70258303690696</v>
      </c>
      <c r="N66" s="86">
        <f t="shared" si="20"/>
        <v>8.270271252779478</v>
      </c>
      <c r="O66" s="26">
        <f t="shared" si="18"/>
        <v>107.40246247347187</v>
      </c>
      <c r="P66" s="26">
        <f t="shared" si="18"/>
        <v>109.21174350280913</v>
      </c>
      <c r="Q66" s="26">
        <f t="shared" si="18"/>
        <v>98.32386885894229</v>
      </c>
      <c r="R66" s="26">
        <f t="shared" si="18"/>
        <v>107.12859927802624</v>
      </c>
      <c r="S66" s="26">
        <f t="shared" si="21"/>
        <v>95.6343201561315</v>
      </c>
      <c r="T66" s="26">
        <f t="shared" si="21"/>
        <v>91.33732275738589</v>
      </c>
    </row>
    <row r="67" spans="1:20" ht="11.25">
      <c r="A67" s="96" t="s">
        <v>42</v>
      </c>
      <c r="B67" s="122"/>
      <c r="C67" s="30"/>
      <c r="D67" s="30"/>
      <c r="E67" s="30"/>
      <c r="F67" s="30"/>
      <c r="G67" s="30"/>
      <c r="H67" s="86"/>
      <c r="I67" s="30"/>
      <c r="J67" s="93"/>
      <c r="K67" s="30"/>
      <c r="L67" s="30"/>
      <c r="M67" s="30"/>
      <c r="N67" s="86"/>
      <c r="O67" s="26"/>
      <c r="P67" s="26"/>
      <c r="Q67" s="26"/>
      <c r="R67" s="26"/>
      <c r="S67" s="26"/>
      <c r="T67" s="26"/>
    </row>
    <row r="68" spans="1:20" ht="10.5" customHeight="1">
      <c r="A68" s="92" t="s">
        <v>36</v>
      </c>
      <c r="B68" s="122"/>
      <c r="C68" s="30">
        <f>+C42*100/C54</f>
        <v>7.07378223495702</v>
      </c>
      <c r="D68" s="30">
        <f>+D42*100/D54</f>
        <v>7.345390898483081</v>
      </c>
      <c r="E68" s="30">
        <f aca="true" t="shared" si="22" ref="E68:F71">+E42*100/E54</f>
        <v>7.4773552385492685</v>
      </c>
      <c r="F68" s="30">
        <f t="shared" si="22"/>
        <v>7.687419031556305</v>
      </c>
      <c r="G68" s="30">
        <f aca="true" t="shared" si="23" ref="G68:H71">+G42*100/G54</f>
        <v>7.522032497934453</v>
      </c>
      <c r="H68" s="86">
        <f t="shared" si="23"/>
        <v>8.284159809441316</v>
      </c>
      <c r="I68" s="87"/>
      <c r="J68" s="88"/>
      <c r="K68" s="87"/>
      <c r="L68" s="87"/>
      <c r="M68" s="87"/>
      <c r="N68" s="89"/>
      <c r="O68" s="125"/>
      <c r="P68" s="126"/>
      <c r="Q68" s="125"/>
      <c r="R68" s="125"/>
      <c r="S68" s="125"/>
      <c r="T68" s="125"/>
    </row>
    <row r="69" spans="1:20" ht="10.5" customHeight="1">
      <c r="A69" s="123" t="s">
        <v>43</v>
      </c>
      <c r="B69" s="122"/>
      <c r="C69" s="30">
        <f aca="true" t="shared" si="24" ref="C69:R71">+C43*100/C55</f>
        <v>6.512185377546944</v>
      </c>
      <c r="D69" s="30">
        <f t="shared" si="24"/>
        <v>7.2417772648586265</v>
      </c>
      <c r="E69" s="30">
        <f t="shared" si="22"/>
        <v>6.407185628742515</v>
      </c>
      <c r="F69" s="30">
        <f t="shared" si="22"/>
        <v>6.590574374079528</v>
      </c>
      <c r="G69" s="30">
        <f t="shared" si="23"/>
        <v>6.506912442396313</v>
      </c>
      <c r="H69" s="86">
        <f t="shared" si="23"/>
        <v>7.718612603810454</v>
      </c>
      <c r="I69" s="30">
        <f t="shared" si="24"/>
        <v>6.512185377546944</v>
      </c>
      <c r="J69" s="93">
        <f t="shared" si="24"/>
        <v>7.2417772648586265</v>
      </c>
      <c r="K69" s="30">
        <f t="shared" si="24"/>
        <v>6.407185628742515</v>
      </c>
      <c r="L69" s="30">
        <f t="shared" si="24"/>
        <v>6.590574374079528</v>
      </c>
      <c r="M69" s="30">
        <f aca="true" t="shared" si="25" ref="M69:N71">+M43*100/M55</f>
        <v>6.506912442396313</v>
      </c>
      <c r="N69" s="86">
        <f t="shared" si="25"/>
        <v>7.718612603810454</v>
      </c>
      <c r="O69" s="26">
        <f t="shared" si="24"/>
        <v>96.17729413438524</v>
      </c>
      <c r="P69" s="26">
        <f t="shared" si="24"/>
        <v>103.4724655867841</v>
      </c>
      <c r="Q69" s="26">
        <f t="shared" si="24"/>
        <v>84.62883154396053</v>
      </c>
      <c r="R69" s="26">
        <f t="shared" si="24"/>
        <v>87.46826824285405</v>
      </c>
      <c r="S69" s="26">
        <f aca="true" t="shared" si="26" ref="S69:T71">+S43*100/S55</f>
        <v>80.7890216518754</v>
      </c>
      <c r="T69" s="26">
        <f t="shared" si="26"/>
        <v>85.24477481878556</v>
      </c>
    </row>
    <row r="70" spans="1:20" ht="10.5" customHeight="1">
      <c r="A70" s="123" t="s">
        <v>44</v>
      </c>
      <c r="B70" s="122"/>
      <c r="C70" s="30">
        <f t="shared" si="24"/>
        <v>5.0718849840255595</v>
      </c>
      <c r="D70" s="30">
        <f t="shared" si="24"/>
        <v>6.218487394957983</v>
      </c>
      <c r="E70" s="30">
        <f t="shared" si="22"/>
        <v>7.6793856491480685</v>
      </c>
      <c r="F70" s="30">
        <f t="shared" si="22"/>
        <v>8.381999312950876</v>
      </c>
      <c r="G70" s="30">
        <f t="shared" si="23"/>
        <v>7.189542483660131</v>
      </c>
      <c r="H70" s="86">
        <f t="shared" si="23"/>
        <v>8.395324123273113</v>
      </c>
      <c r="I70" s="30">
        <f t="shared" si="24"/>
        <v>5.0718849840255595</v>
      </c>
      <c r="J70" s="93">
        <f t="shared" si="24"/>
        <v>6.218487394957983</v>
      </c>
      <c r="K70" s="30">
        <f t="shared" si="24"/>
        <v>7.6793856491480685</v>
      </c>
      <c r="L70" s="30">
        <f t="shared" si="24"/>
        <v>8.381999312950876</v>
      </c>
      <c r="M70" s="30">
        <f t="shared" si="25"/>
        <v>7.189542483660131</v>
      </c>
      <c r="N70" s="86">
        <f t="shared" si="25"/>
        <v>8.395324123273113</v>
      </c>
      <c r="O70" s="26">
        <f t="shared" si="24"/>
        <v>74.90575676888149</v>
      </c>
      <c r="P70" s="26">
        <f t="shared" si="24"/>
        <v>88.85142409709307</v>
      </c>
      <c r="Q70" s="26">
        <f t="shared" si="24"/>
        <v>101.43259023859589</v>
      </c>
      <c r="R70" s="26">
        <f t="shared" si="24"/>
        <v>111.2435612896034</v>
      </c>
      <c r="S70" s="26">
        <f t="shared" si="26"/>
        <v>89.26447197829371</v>
      </c>
      <c r="T70" s="26">
        <f t="shared" si="26"/>
        <v>92.71841341873224</v>
      </c>
    </row>
    <row r="71" spans="1:20" ht="10.5" customHeight="1">
      <c r="A71" s="127" t="s">
        <v>45</v>
      </c>
      <c r="B71" s="128"/>
      <c r="C71" s="43">
        <f t="shared" si="24"/>
        <v>3.8425492033739457</v>
      </c>
      <c r="D71" s="43">
        <f t="shared" si="24"/>
        <v>5.773420479302832</v>
      </c>
      <c r="E71" s="43">
        <f t="shared" si="22"/>
        <v>7.473420888055035</v>
      </c>
      <c r="F71" s="43">
        <f t="shared" si="22"/>
        <v>8.597588209021884</v>
      </c>
      <c r="G71" s="43">
        <f t="shared" si="23"/>
        <v>7.500949487276871</v>
      </c>
      <c r="H71" s="104">
        <f t="shared" si="23"/>
        <v>6.811145510835913</v>
      </c>
      <c r="I71" s="43">
        <f t="shared" si="24"/>
        <v>3.8425492033739457</v>
      </c>
      <c r="J71" s="105">
        <f t="shared" si="24"/>
        <v>5.773420479302832</v>
      </c>
      <c r="K71" s="43">
        <f t="shared" si="24"/>
        <v>7.473420888055035</v>
      </c>
      <c r="L71" s="43">
        <f t="shared" si="24"/>
        <v>8.597588209021884</v>
      </c>
      <c r="M71" s="43">
        <f t="shared" si="25"/>
        <v>7.500949487276871</v>
      </c>
      <c r="N71" s="104">
        <f t="shared" si="25"/>
        <v>6.811145510835913</v>
      </c>
      <c r="O71" s="39">
        <f t="shared" si="24"/>
        <v>56.7499178129899</v>
      </c>
      <c r="P71" s="39">
        <f t="shared" si="24"/>
        <v>82.49218803809194</v>
      </c>
      <c r="Q71" s="39">
        <f t="shared" si="24"/>
        <v>98.71212011637229</v>
      </c>
      <c r="R71" s="39">
        <f t="shared" si="24"/>
        <v>114.10479709719618</v>
      </c>
      <c r="S71" s="39">
        <f t="shared" si="26"/>
        <v>93.13086289417843</v>
      </c>
      <c r="T71" s="39">
        <f t="shared" si="26"/>
        <v>75.22265919169944</v>
      </c>
    </row>
    <row r="72" spans="1:20" ht="12.75" customHeight="1">
      <c r="A72" s="129" t="s">
        <v>47</v>
      </c>
      <c r="B72" s="117"/>
      <c r="C72" s="30"/>
      <c r="D72" s="30"/>
      <c r="E72" s="30"/>
      <c r="F72" s="30"/>
      <c r="G72" s="30"/>
      <c r="H72" s="30"/>
      <c r="I72" s="30"/>
      <c r="J72" s="93"/>
      <c r="K72" s="30"/>
      <c r="L72" s="30"/>
      <c r="M72" s="30"/>
      <c r="N72" s="30"/>
      <c r="O72" s="94"/>
      <c r="P72" s="94"/>
      <c r="Q72" s="94"/>
      <c r="R72" s="3"/>
      <c r="S72" s="3"/>
      <c r="T72" s="3"/>
    </row>
    <row r="73" spans="1:20" ht="10.5" customHeight="1">
      <c r="A73" s="60" t="s">
        <v>48</v>
      </c>
      <c r="B73" s="117"/>
      <c r="C73" s="30"/>
      <c r="D73" s="30"/>
      <c r="E73" s="30"/>
      <c r="F73" s="30"/>
      <c r="G73" s="30"/>
      <c r="H73" s="30"/>
      <c r="I73" s="30"/>
      <c r="J73" s="93"/>
      <c r="K73" s="30"/>
      <c r="L73" s="30"/>
      <c r="M73" s="30"/>
      <c r="N73" s="30"/>
      <c r="O73" s="94"/>
      <c r="P73" s="94"/>
      <c r="Q73" s="94"/>
      <c r="R73" s="3"/>
      <c r="S73" s="3"/>
      <c r="T73" s="3"/>
    </row>
    <row r="74" spans="1:20" ht="10.5" customHeight="1">
      <c r="A74" s="60" t="s">
        <v>49</v>
      </c>
      <c r="B74" s="117"/>
      <c r="C74" s="30"/>
      <c r="D74" s="30"/>
      <c r="E74" s="30"/>
      <c r="F74" s="30"/>
      <c r="G74" s="30"/>
      <c r="H74" s="30"/>
      <c r="I74" s="30"/>
      <c r="J74" s="93"/>
      <c r="K74" s="30"/>
      <c r="L74" s="30"/>
      <c r="M74" s="30"/>
      <c r="N74" s="30"/>
      <c r="O74" s="94"/>
      <c r="P74" s="94"/>
      <c r="Q74" s="94"/>
      <c r="R74" s="3"/>
      <c r="S74" s="3"/>
      <c r="T74" s="3"/>
    </row>
    <row r="75" spans="1:20" ht="10.5" customHeight="1">
      <c r="A75" s="60"/>
      <c r="B75" s="117"/>
      <c r="C75" s="30"/>
      <c r="D75" s="30"/>
      <c r="E75" s="30"/>
      <c r="F75" s="30"/>
      <c r="G75" s="30"/>
      <c r="H75" s="30"/>
      <c r="I75" s="30"/>
      <c r="J75" s="93"/>
      <c r="K75" s="30"/>
      <c r="L75" s="30"/>
      <c r="M75" s="30"/>
      <c r="N75" s="30"/>
      <c r="O75" s="94"/>
      <c r="P75" s="94"/>
      <c r="Q75" s="94"/>
      <c r="R75" s="3"/>
      <c r="S75" s="3"/>
      <c r="T75" s="3"/>
    </row>
    <row r="76" spans="1:20" ht="10.5" customHeight="1">
      <c r="A76" s="60"/>
      <c r="B76" s="117"/>
      <c r="C76" s="30"/>
      <c r="D76" s="30"/>
      <c r="E76" s="30"/>
      <c r="F76" s="30"/>
      <c r="G76" s="30"/>
      <c r="H76" s="30"/>
      <c r="I76" s="30"/>
      <c r="J76" s="93"/>
      <c r="K76" s="30"/>
      <c r="L76" s="30"/>
      <c r="M76" s="30"/>
      <c r="N76" s="30"/>
      <c r="O76" s="94"/>
      <c r="P76" s="94"/>
      <c r="Q76" s="94"/>
      <c r="R76" s="3"/>
      <c r="S76" s="3"/>
      <c r="T76" s="3"/>
    </row>
    <row r="77" spans="1:20" ht="11.25">
      <c r="A77" s="65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5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6" t="s">
        <v>25</v>
      </c>
      <c r="B79" s="67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9"/>
      <c r="B80" s="70"/>
      <c r="C80" s="71" t="s">
        <v>29</v>
      </c>
      <c r="D80" s="72" t="s">
        <v>30</v>
      </c>
      <c r="E80" s="72" t="s">
        <v>31</v>
      </c>
      <c r="F80" s="72" t="s">
        <v>32</v>
      </c>
      <c r="G80" s="72" t="s">
        <v>33</v>
      </c>
      <c r="H80" s="73" t="s">
        <v>34</v>
      </c>
      <c r="I80" s="71" t="s">
        <v>29</v>
      </c>
      <c r="J80" s="72" t="s">
        <v>30</v>
      </c>
      <c r="K80" s="72" t="s">
        <v>31</v>
      </c>
      <c r="L80" s="72" t="s">
        <v>32</v>
      </c>
      <c r="M80" s="72" t="s">
        <v>33</v>
      </c>
      <c r="N80" s="73" t="s">
        <v>34</v>
      </c>
      <c r="O80" s="71" t="s">
        <v>29</v>
      </c>
      <c r="P80" s="72" t="s">
        <v>30</v>
      </c>
      <c r="Q80" s="72" t="s">
        <v>31</v>
      </c>
      <c r="R80" s="72" t="s">
        <v>32</v>
      </c>
      <c r="S80" s="72" t="s">
        <v>33</v>
      </c>
      <c r="T80" s="74" t="s">
        <v>34</v>
      </c>
    </row>
    <row r="81" spans="1:20" ht="11.25" customHeight="1">
      <c r="A81" s="130" t="s">
        <v>55</v>
      </c>
      <c r="B81" s="131"/>
      <c r="C81" s="132"/>
      <c r="D81" s="133"/>
      <c r="E81" s="133"/>
      <c r="F81" s="133"/>
      <c r="G81" s="133"/>
      <c r="H81" s="134"/>
      <c r="I81" s="133"/>
      <c r="J81" s="133"/>
      <c r="K81" s="133"/>
      <c r="L81" s="133"/>
      <c r="M81" s="133"/>
      <c r="N81" s="134"/>
      <c r="O81" s="133"/>
      <c r="P81" s="133"/>
      <c r="Q81" s="133"/>
      <c r="R81" s="133"/>
      <c r="S81" s="133"/>
      <c r="T81" s="3"/>
    </row>
    <row r="82" spans="1:20" ht="11.25" customHeight="1">
      <c r="A82" s="92" t="s">
        <v>56</v>
      </c>
      <c r="B82" s="3"/>
      <c r="C82" s="85">
        <v>1170</v>
      </c>
      <c r="D82" s="30">
        <v>1649</v>
      </c>
      <c r="E82" s="30">
        <v>2519</v>
      </c>
      <c r="F82" s="30">
        <v>3431</v>
      </c>
      <c r="G82" s="30">
        <v>4292</v>
      </c>
      <c r="H82" s="86">
        <v>5737</v>
      </c>
      <c r="I82" s="135"/>
      <c r="J82" s="135"/>
      <c r="K82" s="135"/>
      <c r="L82" s="135"/>
      <c r="M82" s="135"/>
      <c r="N82" s="136"/>
      <c r="O82" s="135"/>
      <c r="P82" s="135"/>
      <c r="Q82" s="135"/>
      <c r="R82" s="135"/>
      <c r="S82" s="135"/>
      <c r="T82" s="3"/>
    </row>
    <row r="83" spans="1:20" ht="11.25" customHeight="1">
      <c r="A83" s="123" t="s">
        <v>57</v>
      </c>
      <c r="B83" s="3"/>
      <c r="C83" s="85">
        <v>555</v>
      </c>
      <c r="D83" s="30">
        <v>850</v>
      </c>
      <c r="E83" s="30">
        <v>1211</v>
      </c>
      <c r="F83" s="30">
        <v>1682</v>
      </c>
      <c r="G83" s="30">
        <v>2030</v>
      </c>
      <c r="H83" s="86">
        <v>2748</v>
      </c>
      <c r="I83" s="30">
        <f>+C83/4</f>
        <v>138.75</v>
      </c>
      <c r="J83" s="30">
        <f aca="true" t="shared" si="27" ref="I83:N84">+D83/4</f>
        <v>212.5</v>
      </c>
      <c r="K83" s="30">
        <f t="shared" si="27"/>
        <v>302.75</v>
      </c>
      <c r="L83" s="30">
        <f t="shared" si="27"/>
        <v>420.5</v>
      </c>
      <c r="M83" s="30">
        <f t="shared" si="27"/>
        <v>507.5</v>
      </c>
      <c r="N83" s="86">
        <f t="shared" si="27"/>
        <v>687</v>
      </c>
      <c r="O83" s="137">
        <f>+I83/C$9</f>
        <v>0.07407901761879337</v>
      </c>
      <c r="P83" s="137">
        <f>+J83/D$9</f>
        <v>0.08839434276206323</v>
      </c>
      <c r="Q83" s="137">
        <f aca="true" t="shared" si="28" ref="P83:T84">+K83/E$9</f>
        <v>0.08335627753303965</v>
      </c>
      <c r="R83" s="137">
        <f t="shared" si="28"/>
        <v>0.0969117308135515</v>
      </c>
      <c r="S83" s="137">
        <f t="shared" si="28"/>
        <v>0.09434839189440417</v>
      </c>
      <c r="T83" s="137">
        <f t="shared" si="28"/>
        <v>0.09283783783783783</v>
      </c>
    </row>
    <row r="84" spans="1:20" ht="11.25" customHeight="1">
      <c r="A84" s="127" t="s">
        <v>58</v>
      </c>
      <c r="B84" s="138"/>
      <c r="C84" s="103">
        <v>2632</v>
      </c>
      <c r="D84" s="43">
        <v>3724</v>
      </c>
      <c r="E84" s="43">
        <v>5604</v>
      </c>
      <c r="F84" s="43">
        <v>7944</v>
      </c>
      <c r="G84" s="43">
        <v>9461</v>
      </c>
      <c r="H84" s="104">
        <v>12189</v>
      </c>
      <c r="I84" s="43">
        <f t="shared" si="27"/>
        <v>658</v>
      </c>
      <c r="J84" s="43">
        <f t="shared" si="27"/>
        <v>931</v>
      </c>
      <c r="K84" s="43">
        <f t="shared" si="27"/>
        <v>1401</v>
      </c>
      <c r="L84" s="43">
        <f t="shared" si="27"/>
        <v>1986</v>
      </c>
      <c r="M84" s="43">
        <f t="shared" si="27"/>
        <v>2365.25</v>
      </c>
      <c r="N84" s="104">
        <f t="shared" si="27"/>
        <v>3047.25</v>
      </c>
      <c r="O84" s="139">
        <f>+I84/C$9</f>
        <v>0.35130806193272823</v>
      </c>
      <c r="P84" s="139">
        <f t="shared" si="28"/>
        <v>0.3872712146422629</v>
      </c>
      <c r="Q84" s="139">
        <f t="shared" si="28"/>
        <v>0.38573788546255505</v>
      </c>
      <c r="R84" s="139">
        <f t="shared" si="28"/>
        <v>0.45770914957363446</v>
      </c>
      <c r="S84" s="139">
        <f t="shared" si="28"/>
        <v>0.43971927867633387</v>
      </c>
      <c r="T84" s="139">
        <f>+N84/H$9</f>
        <v>0.41179054054054054</v>
      </c>
    </row>
    <row r="85" spans="1:20" ht="11.25" customHeight="1">
      <c r="A85" s="140" t="s">
        <v>3</v>
      </c>
      <c r="B85" s="92"/>
      <c r="C85" s="85"/>
      <c r="D85" s="30"/>
      <c r="E85" s="30"/>
      <c r="F85" s="30"/>
      <c r="G85" s="97"/>
      <c r="H85" s="98"/>
      <c r="I85" s="141"/>
      <c r="J85" s="141"/>
      <c r="K85" s="141"/>
      <c r="L85" s="141"/>
      <c r="M85" s="141"/>
      <c r="N85" s="142"/>
      <c r="O85" s="141"/>
      <c r="P85" s="141"/>
      <c r="Q85" s="141"/>
      <c r="R85" s="141"/>
      <c r="S85" s="3"/>
      <c r="T85" s="3"/>
    </row>
    <row r="86" spans="1:20" ht="11.25" customHeight="1">
      <c r="A86" s="92" t="s">
        <v>56</v>
      </c>
      <c r="B86" s="3"/>
      <c r="C86" s="85">
        <v>16752</v>
      </c>
      <c r="D86" s="30">
        <v>23070</v>
      </c>
      <c r="E86" s="30">
        <v>32971</v>
      </c>
      <c r="F86" s="30">
        <v>43846</v>
      </c>
      <c r="G86" s="30">
        <v>56027</v>
      </c>
      <c r="H86" s="86">
        <v>68233</v>
      </c>
      <c r="I86" s="135"/>
      <c r="J86" s="135"/>
      <c r="K86" s="135"/>
      <c r="L86" s="135"/>
      <c r="M86" s="135"/>
      <c r="N86" s="136"/>
      <c r="O86" s="143"/>
      <c r="P86" s="143"/>
      <c r="Q86" s="143"/>
      <c r="R86" s="143"/>
      <c r="S86" s="3"/>
      <c r="T86" s="3"/>
    </row>
    <row r="87" spans="1:20" ht="11.25" customHeight="1">
      <c r="A87" s="123" t="s">
        <v>57</v>
      </c>
      <c r="B87" s="3"/>
      <c r="C87" s="85">
        <v>12657</v>
      </c>
      <c r="D87" s="30">
        <v>17143</v>
      </c>
      <c r="E87" s="30">
        <v>21286</v>
      </c>
      <c r="F87" s="30">
        <v>28491</v>
      </c>
      <c r="G87" s="30">
        <v>36004</v>
      </c>
      <c r="H87" s="86">
        <v>42400</v>
      </c>
      <c r="I87" s="144">
        <f aca="true" t="shared" si="29" ref="I87:N88">+C87/4</f>
        <v>3164.25</v>
      </c>
      <c r="J87" s="144">
        <f t="shared" si="29"/>
        <v>4285.75</v>
      </c>
      <c r="K87" s="144">
        <f t="shared" si="29"/>
        <v>5321.5</v>
      </c>
      <c r="L87" s="26">
        <f t="shared" si="29"/>
        <v>7122.75</v>
      </c>
      <c r="M87" s="26">
        <f t="shared" si="29"/>
        <v>9001</v>
      </c>
      <c r="N87" s="145">
        <f t="shared" si="29"/>
        <v>10600</v>
      </c>
      <c r="O87" s="137">
        <f>+I87/I$9</f>
        <v>0.11438977658882221</v>
      </c>
      <c r="P87" s="137">
        <f aca="true" t="shared" si="30" ref="O87:T88">+J87/J$9</f>
        <v>0.12477073568371713</v>
      </c>
      <c r="Q87" s="137">
        <f t="shared" si="30"/>
        <v>0.11092697975944803</v>
      </c>
      <c r="R87" s="137">
        <f t="shared" si="30"/>
        <v>0.12368891744521238</v>
      </c>
      <c r="S87" s="137">
        <f t="shared" si="30"/>
        <v>0.13477577300291982</v>
      </c>
      <c r="T87" s="137">
        <f t="shared" si="30"/>
        <v>0.1297016861219196</v>
      </c>
    </row>
    <row r="88" spans="1:20" ht="11.25" customHeight="1" thickBot="1">
      <c r="A88" s="146" t="s">
        <v>59</v>
      </c>
      <c r="B88" s="147"/>
      <c r="C88" s="111">
        <v>40942</v>
      </c>
      <c r="D88" s="112">
        <v>56584</v>
      </c>
      <c r="E88" s="112">
        <v>76424</v>
      </c>
      <c r="F88" s="112">
        <v>99206</v>
      </c>
      <c r="G88" s="112">
        <v>123726</v>
      </c>
      <c r="H88" s="113">
        <v>147907</v>
      </c>
      <c r="I88" s="112">
        <f t="shared" si="29"/>
        <v>10235.5</v>
      </c>
      <c r="J88" s="112">
        <f t="shared" si="29"/>
        <v>14146</v>
      </c>
      <c r="K88" s="112">
        <f t="shared" si="29"/>
        <v>19106</v>
      </c>
      <c r="L88" s="112">
        <f t="shared" si="29"/>
        <v>24801.5</v>
      </c>
      <c r="M88" s="112">
        <f t="shared" si="29"/>
        <v>30931.5</v>
      </c>
      <c r="N88" s="113">
        <f t="shared" si="29"/>
        <v>36976.75</v>
      </c>
      <c r="O88" s="148">
        <f t="shared" si="30"/>
        <v>0.3700202443785699</v>
      </c>
      <c r="P88" s="148">
        <f t="shared" si="30"/>
        <v>0.41183149436664823</v>
      </c>
      <c r="Q88" s="148">
        <f t="shared" si="30"/>
        <v>0.3982656911179205</v>
      </c>
      <c r="R88" s="148">
        <f t="shared" si="30"/>
        <v>0.43068627791477093</v>
      </c>
      <c r="S88" s="148">
        <f t="shared" si="30"/>
        <v>0.4631504080257543</v>
      </c>
      <c r="T88" s="148">
        <f t="shared" si="30"/>
        <v>0.4524478134253481</v>
      </c>
    </row>
    <row r="89" spans="1:20" ht="13.5" customHeight="1" thickTop="1">
      <c r="A89" s="118" t="s">
        <v>46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3"/>
      <c r="T89" s="3"/>
    </row>
    <row r="90" spans="1:20" ht="11.25" customHeight="1">
      <c r="A90" s="92" t="s">
        <v>56</v>
      </c>
      <c r="B90" s="3"/>
      <c r="C90" s="85">
        <f aca="true" t="shared" si="31" ref="C90:L92">+C82*100/C86</f>
        <v>6.984240687679083</v>
      </c>
      <c r="D90" s="30">
        <f t="shared" si="31"/>
        <v>7.147811009969658</v>
      </c>
      <c r="E90" s="78">
        <f>+E82*100/E86</f>
        <v>7.6400473143065115</v>
      </c>
      <c r="F90" s="78">
        <f t="shared" si="31"/>
        <v>7.825115175842722</v>
      </c>
      <c r="G90" s="78">
        <f aca="true" t="shared" si="32" ref="G90:H92">+G82*100/G86</f>
        <v>7.660592214468024</v>
      </c>
      <c r="H90" s="79">
        <f t="shared" si="32"/>
        <v>8.407955095041988</v>
      </c>
      <c r="I90" s="135"/>
      <c r="J90" s="135"/>
      <c r="K90" s="149"/>
      <c r="L90" s="149"/>
      <c r="M90" s="149"/>
      <c r="N90" s="150"/>
      <c r="O90" s="135"/>
      <c r="P90" s="135"/>
      <c r="Q90" s="135"/>
      <c r="R90" s="149"/>
      <c r="S90" s="149"/>
      <c r="T90" s="149"/>
    </row>
    <row r="91" spans="1:20" ht="11.25" customHeight="1">
      <c r="A91" s="92" t="s">
        <v>57</v>
      </c>
      <c r="B91" s="3"/>
      <c r="C91" s="85">
        <f t="shared" si="31"/>
        <v>4.384925337757762</v>
      </c>
      <c r="D91" s="30">
        <f t="shared" si="31"/>
        <v>4.958292014233215</v>
      </c>
      <c r="E91" s="30">
        <f>+E83*100/E87</f>
        <v>5.689185380062012</v>
      </c>
      <c r="F91" s="30">
        <f t="shared" si="31"/>
        <v>5.903618686602787</v>
      </c>
      <c r="G91" s="30">
        <f t="shared" si="32"/>
        <v>5.6382624152871905</v>
      </c>
      <c r="H91" s="86">
        <f t="shared" si="32"/>
        <v>6.481132075471698</v>
      </c>
      <c r="I91" s="144">
        <f t="shared" si="31"/>
        <v>4.384925337757762</v>
      </c>
      <c r="J91" s="144">
        <f t="shared" si="31"/>
        <v>4.958292014233215</v>
      </c>
      <c r="K91" s="144">
        <f>+K83*100/K87</f>
        <v>5.689185380062012</v>
      </c>
      <c r="L91" s="144">
        <f t="shared" si="31"/>
        <v>5.903618686602787</v>
      </c>
      <c r="M91" s="144">
        <f>+M83*100/M87</f>
        <v>5.6382624152871905</v>
      </c>
      <c r="N91" s="151">
        <f>+N83*100/N87</f>
        <v>6.481132075471698</v>
      </c>
      <c r="O91" s="144">
        <f aca="true" t="shared" si="33" ref="O91:Q92">+O83*100/O87</f>
        <v>64.76017335454095</v>
      </c>
      <c r="P91" s="144">
        <f t="shared" si="33"/>
        <v>70.84541281068914</v>
      </c>
      <c r="Q91" s="144">
        <f t="shared" si="33"/>
        <v>75.14517903020784</v>
      </c>
      <c r="R91" s="144">
        <f aca="true" t="shared" si="34" ref="R91:T92">+R83*100/R87</f>
        <v>78.35118361067252</v>
      </c>
      <c r="S91" s="144">
        <f t="shared" si="34"/>
        <v>70.00397014407046</v>
      </c>
      <c r="T91" s="144">
        <f t="shared" si="34"/>
        <v>71.57797297297296</v>
      </c>
    </row>
    <row r="92" spans="1:20" ht="11.25" customHeight="1">
      <c r="A92" s="102" t="s">
        <v>59</v>
      </c>
      <c r="B92" s="128"/>
      <c r="C92" s="103">
        <f t="shared" si="31"/>
        <v>6.428606321137218</v>
      </c>
      <c r="D92" s="43">
        <f t="shared" si="31"/>
        <v>6.581365757104482</v>
      </c>
      <c r="E92" s="43">
        <f>+E84*100/E88</f>
        <v>7.332775044488642</v>
      </c>
      <c r="F92" s="43">
        <f t="shared" si="31"/>
        <v>8.007580186682256</v>
      </c>
      <c r="G92" s="43">
        <f t="shared" si="32"/>
        <v>7.646735528506539</v>
      </c>
      <c r="H92" s="104">
        <f t="shared" si="32"/>
        <v>8.240989270284706</v>
      </c>
      <c r="I92" s="152">
        <f t="shared" si="31"/>
        <v>6.428606321137218</v>
      </c>
      <c r="J92" s="152">
        <f t="shared" si="31"/>
        <v>6.581365757104482</v>
      </c>
      <c r="K92" s="152">
        <f>+K84*100/K88</f>
        <v>7.332775044488642</v>
      </c>
      <c r="L92" s="152">
        <f t="shared" si="31"/>
        <v>8.007580186682256</v>
      </c>
      <c r="M92" s="152">
        <f>+M84*100/M88</f>
        <v>7.646735528506539</v>
      </c>
      <c r="N92" s="153">
        <f>+N84*100/N88</f>
        <v>8.240989270284706</v>
      </c>
      <c r="O92" s="152">
        <f t="shared" si="33"/>
        <v>94.94293008825292</v>
      </c>
      <c r="P92" s="152">
        <f t="shared" si="33"/>
        <v>94.03632794957646</v>
      </c>
      <c r="Q92" s="152">
        <f t="shared" si="33"/>
        <v>96.85441002457425</v>
      </c>
      <c r="R92" s="152">
        <f t="shared" si="34"/>
        <v>106.27437488598397</v>
      </c>
      <c r="S92" s="152">
        <f t="shared" si="34"/>
        <v>94.94092438581691</v>
      </c>
      <c r="T92" s="152">
        <f t="shared" si="34"/>
        <v>91.01393095990377</v>
      </c>
    </row>
    <row r="93" spans="1:20" ht="12.75" customHeight="1">
      <c r="A93" s="129" t="s">
        <v>60</v>
      </c>
      <c r="B93" s="12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29"/>
      <c r="C94" s="30"/>
      <c r="D94" s="30"/>
      <c r="E94" s="30"/>
      <c r="F94" s="30"/>
      <c r="G94" s="30"/>
      <c r="H94" s="30"/>
      <c r="I94" s="3"/>
      <c r="J94" s="30"/>
      <c r="K94" s="3"/>
      <c r="L94" s="30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20" ht="11.25">
      <c r="A96" s="7" t="s">
        <v>61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0"/>
      <c r="P96" s="3"/>
      <c r="Q96" s="3"/>
      <c r="R96" s="3"/>
      <c r="S96" s="3"/>
      <c r="T96" s="3"/>
    </row>
    <row r="97" spans="1:20" ht="12.75" customHeight="1">
      <c r="A97" s="8" t="s">
        <v>62</v>
      </c>
      <c r="B97" s="9"/>
      <c r="C97" s="154" t="s">
        <v>63</v>
      </c>
      <c r="D97" s="155"/>
      <c r="E97" s="155"/>
      <c r="F97" s="155"/>
      <c r="G97" s="155"/>
      <c r="H97" s="156"/>
      <c r="I97" s="157" t="s">
        <v>64</v>
      </c>
      <c r="J97" s="158"/>
      <c r="K97" s="158"/>
      <c r="L97" s="158"/>
      <c r="M97" s="158"/>
      <c r="N97" s="158"/>
      <c r="O97" s="30"/>
      <c r="P97" s="3"/>
      <c r="Q97" s="3"/>
      <c r="R97" s="3"/>
      <c r="S97" s="3"/>
      <c r="T97" s="3"/>
    </row>
    <row r="98" spans="1:20" ht="12.75" customHeight="1">
      <c r="A98" s="14"/>
      <c r="B98" s="15"/>
      <c r="C98" s="159">
        <v>2000</v>
      </c>
      <c r="D98" s="160">
        <v>2002</v>
      </c>
      <c r="E98" s="160">
        <v>2004</v>
      </c>
      <c r="F98" s="160">
        <v>2006</v>
      </c>
      <c r="G98" s="160">
        <v>2008</v>
      </c>
      <c r="H98" s="161">
        <v>2010</v>
      </c>
      <c r="I98" s="162">
        <v>2000</v>
      </c>
      <c r="J98" s="163">
        <v>2002</v>
      </c>
      <c r="K98" s="163">
        <v>2004</v>
      </c>
      <c r="L98" s="163">
        <v>2006</v>
      </c>
      <c r="M98" s="163">
        <v>2008</v>
      </c>
      <c r="N98" s="52">
        <v>2010</v>
      </c>
      <c r="O98" s="30"/>
      <c r="P98" s="3"/>
      <c r="Q98" s="3"/>
      <c r="R98" s="3"/>
      <c r="S98" s="3"/>
      <c r="T98" s="3"/>
    </row>
    <row r="99" spans="1:20" ht="11.25">
      <c r="A99" s="130" t="s">
        <v>55</v>
      </c>
      <c r="B99" s="96"/>
      <c r="C99" s="164">
        <f aca="true" t="shared" si="35" ref="C99:H99">+C100+C101+C102</f>
        <v>28120.53747</v>
      </c>
      <c r="D99" s="164">
        <f t="shared" si="35"/>
        <v>37633.08</v>
      </c>
      <c r="E99" s="164">
        <f t="shared" si="35"/>
        <v>53098.25</v>
      </c>
      <c r="F99" s="164">
        <f t="shared" si="35"/>
        <v>57401.5</v>
      </c>
      <c r="G99" s="164">
        <f t="shared" si="35"/>
        <v>84508.68</v>
      </c>
      <c r="H99" s="164">
        <f t="shared" si="35"/>
        <v>128280.84</v>
      </c>
      <c r="I99" s="165">
        <f aca="true" t="shared" si="36" ref="I99:N99">SUM(I100:I102)</f>
        <v>100</v>
      </c>
      <c r="J99" s="164">
        <f t="shared" si="36"/>
        <v>100</v>
      </c>
      <c r="K99" s="164">
        <f t="shared" si="36"/>
        <v>100</v>
      </c>
      <c r="L99" s="164">
        <f t="shared" si="36"/>
        <v>100</v>
      </c>
      <c r="M99" s="164">
        <f t="shared" si="36"/>
        <v>100</v>
      </c>
      <c r="N99" s="164">
        <f t="shared" si="36"/>
        <v>100</v>
      </c>
      <c r="O99" s="3"/>
      <c r="P99" s="3"/>
      <c r="Q99" s="3"/>
      <c r="R99" s="3"/>
      <c r="S99" s="3"/>
      <c r="T99" s="3"/>
    </row>
    <row r="100" spans="1:20" ht="11.25">
      <c r="A100" s="166" t="s">
        <v>65</v>
      </c>
      <c r="B100" s="122"/>
      <c r="C100" s="26">
        <v>18696.9582</v>
      </c>
      <c r="D100" s="26">
        <v>22164.57</v>
      </c>
      <c r="E100" s="26">
        <v>30264.95</v>
      </c>
      <c r="F100" s="26">
        <v>38888.31</v>
      </c>
      <c r="G100" s="26">
        <v>44271.12</v>
      </c>
      <c r="H100" s="26">
        <v>68058.15</v>
      </c>
      <c r="I100" s="25">
        <f>+C100*100/C$99</f>
        <v>66.48862319913546</v>
      </c>
      <c r="J100" s="26">
        <f aca="true" t="shared" si="37" ref="I100:N102">+D100*100/D$99</f>
        <v>58.89650807215354</v>
      </c>
      <c r="K100" s="26">
        <f t="shared" si="37"/>
        <v>56.998017825446226</v>
      </c>
      <c r="L100" s="26">
        <f t="shared" si="37"/>
        <v>67.74789857407907</v>
      </c>
      <c r="M100" s="26">
        <f t="shared" si="37"/>
        <v>52.38647675008059</v>
      </c>
      <c r="N100" s="26">
        <f t="shared" si="37"/>
        <v>53.05402583893276</v>
      </c>
      <c r="O100" s="3"/>
      <c r="P100" s="3"/>
      <c r="Q100" s="3"/>
      <c r="R100" s="3"/>
      <c r="S100" s="3"/>
      <c r="T100" s="3"/>
    </row>
    <row r="101" spans="1:20" ht="11.25">
      <c r="A101" s="166" t="s">
        <v>66</v>
      </c>
      <c r="B101" s="122"/>
      <c r="C101" s="26">
        <v>1069.20093</v>
      </c>
      <c r="D101" s="26">
        <v>4542.74</v>
      </c>
      <c r="E101" s="26">
        <v>1909.79</v>
      </c>
      <c r="F101" s="26">
        <v>1142.74</v>
      </c>
      <c r="G101" s="26">
        <v>445.18</v>
      </c>
      <c r="H101" s="26">
        <v>95.43000000000757</v>
      </c>
      <c r="I101" s="25">
        <f t="shared" si="37"/>
        <v>3.8022065941686285</v>
      </c>
      <c r="J101" s="26">
        <f t="shared" si="37"/>
        <v>12.071135288421782</v>
      </c>
      <c r="K101" s="26">
        <f t="shared" si="37"/>
        <v>3.596709872735919</v>
      </c>
      <c r="L101" s="26">
        <f t="shared" si="37"/>
        <v>1.9907842129561075</v>
      </c>
      <c r="M101" s="26">
        <f t="shared" si="37"/>
        <v>0.526786124218246</v>
      </c>
      <c r="N101" s="26">
        <f t="shared" si="37"/>
        <v>0.0743914679698134</v>
      </c>
      <c r="O101" s="3"/>
      <c r="P101" s="3"/>
      <c r="Q101" s="3"/>
      <c r="R101" s="3"/>
      <c r="S101" s="3"/>
      <c r="T101" s="3"/>
    </row>
    <row r="102" spans="1:20" ht="11.25">
      <c r="A102" s="166" t="s">
        <v>67</v>
      </c>
      <c r="B102" s="122"/>
      <c r="C102" s="26">
        <v>8354.37834</v>
      </c>
      <c r="D102" s="26">
        <v>10925.77</v>
      </c>
      <c r="E102" s="26">
        <v>20923.51</v>
      </c>
      <c r="F102" s="26">
        <v>17370.45</v>
      </c>
      <c r="G102" s="26">
        <v>39792.38</v>
      </c>
      <c r="H102" s="26">
        <v>60127.26</v>
      </c>
      <c r="I102" s="38">
        <f t="shared" si="37"/>
        <v>29.70917020669591</v>
      </c>
      <c r="J102" s="39">
        <f t="shared" si="37"/>
        <v>29.032356639424673</v>
      </c>
      <c r="K102" s="39">
        <f t="shared" si="37"/>
        <v>39.40527230181785</v>
      </c>
      <c r="L102" s="39">
        <f t="shared" si="37"/>
        <v>30.26131721296482</v>
      </c>
      <c r="M102" s="26">
        <f t="shared" si="37"/>
        <v>47.08673712570117</v>
      </c>
      <c r="N102" s="26">
        <f t="shared" si="37"/>
        <v>46.87158269309743</v>
      </c>
      <c r="O102" s="3"/>
      <c r="P102" s="3"/>
      <c r="Q102" s="3"/>
      <c r="R102" s="3"/>
      <c r="S102" s="3"/>
      <c r="T102" s="3"/>
    </row>
    <row r="103" spans="1:20" ht="11.25">
      <c r="A103" s="130" t="s">
        <v>68</v>
      </c>
      <c r="B103" s="167"/>
      <c r="C103" s="165">
        <f aca="true" t="shared" si="38" ref="C103:H103">+C104+C105+C106</f>
        <v>426612.63171000057</v>
      </c>
      <c r="D103" s="164">
        <f t="shared" si="38"/>
        <v>499059.09</v>
      </c>
      <c r="E103" s="164">
        <f t="shared" si="38"/>
        <v>750712.02</v>
      </c>
      <c r="F103" s="164">
        <f t="shared" si="38"/>
        <v>876142.0700000001</v>
      </c>
      <c r="G103" s="164">
        <f t="shared" si="38"/>
        <v>1147691.02</v>
      </c>
      <c r="H103" s="130">
        <f t="shared" si="38"/>
        <v>1545358.53</v>
      </c>
      <c r="I103" s="140">
        <f aca="true" t="shared" si="39" ref="I103:N103">SUM(I104:I106)</f>
        <v>99.99999999999999</v>
      </c>
      <c r="J103" s="140">
        <f t="shared" si="39"/>
        <v>100</v>
      </c>
      <c r="K103" s="140">
        <f t="shared" si="39"/>
        <v>100</v>
      </c>
      <c r="L103" s="140">
        <f t="shared" si="39"/>
        <v>100</v>
      </c>
      <c r="M103" s="164">
        <f t="shared" si="39"/>
        <v>100</v>
      </c>
      <c r="N103" s="164">
        <f t="shared" si="39"/>
        <v>100</v>
      </c>
      <c r="O103" s="3"/>
      <c r="P103" s="3"/>
      <c r="Q103" s="3"/>
      <c r="R103" s="3"/>
      <c r="S103" s="3"/>
      <c r="T103" s="3"/>
    </row>
    <row r="104" spans="1:20" ht="11.25">
      <c r="A104" s="166" t="s">
        <v>65</v>
      </c>
      <c r="B104" s="122"/>
      <c r="C104" s="25">
        <v>321708.80311000056</v>
      </c>
      <c r="D104" s="26">
        <v>344555.99</v>
      </c>
      <c r="E104" s="26">
        <v>503199.75</v>
      </c>
      <c r="F104" s="26">
        <v>626128.92</v>
      </c>
      <c r="G104" s="26">
        <v>724668.12</v>
      </c>
      <c r="H104" s="145">
        <v>957715.22</v>
      </c>
      <c r="I104" s="26">
        <f aca="true" t="shared" si="40" ref="I104:N106">+C104*100/C$103</f>
        <v>75.41005099180684</v>
      </c>
      <c r="J104" s="26">
        <f t="shared" si="40"/>
        <v>69.04112096224918</v>
      </c>
      <c r="K104" s="26">
        <f t="shared" si="40"/>
        <v>67.02966471750379</v>
      </c>
      <c r="L104" s="26">
        <f t="shared" si="40"/>
        <v>71.46431400103867</v>
      </c>
      <c r="M104" s="26">
        <f t="shared" si="40"/>
        <v>63.14139497231581</v>
      </c>
      <c r="N104" s="26">
        <f>+H104*100/H$103</f>
        <v>61.97365863053152</v>
      </c>
      <c r="O104" s="3"/>
      <c r="P104" s="3"/>
      <c r="Q104" s="3"/>
      <c r="R104" s="3"/>
      <c r="S104" s="3"/>
      <c r="T104" s="3"/>
    </row>
    <row r="105" spans="1:20" ht="11.25">
      <c r="A105" s="166" t="s">
        <v>66</v>
      </c>
      <c r="B105" s="122"/>
      <c r="C105" s="25">
        <v>11228.04897</v>
      </c>
      <c r="D105" s="26">
        <v>46301.9</v>
      </c>
      <c r="E105" s="26">
        <v>28744.99</v>
      </c>
      <c r="F105" s="26">
        <v>23785.48</v>
      </c>
      <c r="G105" s="26">
        <v>6057.25</v>
      </c>
      <c r="H105" s="145">
        <v>1101.780000000028</v>
      </c>
      <c r="I105" s="26">
        <f t="shared" si="40"/>
        <v>2.6319072937419525</v>
      </c>
      <c r="J105" s="26">
        <f t="shared" si="40"/>
        <v>9.277839223407392</v>
      </c>
      <c r="K105" s="26">
        <f t="shared" si="40"/>
        <v>3.8290302052177076</v>
      </c>
      <c r="L105" s="26">
        <f t="shared" si="40"/>
        <v>2.7147971561278865</v>
      </c>
      <c r="M105" s="26">
        <f t="shared" si="40"/>
        <v>0.5277770666882102</v>
      </c>
      <c r="N105" s="26">
        <f t="shared" si="40"/>
        <v>0.07129607651630382</v>
      </c>
      <c r="O105" s="3"/>
      <c r="P105" s="3"/>
      <c r="Q105" s="3"/>
      <c r="R105" s="3"/>
      <c r="S105" s="3"/>
      <c r="T105" s="3"/>
    </row>
    <row r="106" spans="1:20" ht="12" thickBot="1">
      <c r="A106" s="168" t="s">
        <v>67</v>
      </c>
      <c r="B106" s="169"/>
      <c r="C106" s="170">
        <v>93675.77963</v>
      </c>
      <c r="D106" s="171">
        <v>108201.2</v>
      </c>
      <c r="E106" s="171">
        <v>218767.28</v>
      </c>
      <c r="F106" s="171">
        <v>226227.67</v>
      </c>
      <c r="G106" s="171">
        <v>416965.65</v>
      </c>
      <c r="H106" s="172">
        <v>586541.53</v>
      </c>
      <c r="I106" s="171">
        <f t="shared" si="40"/>
        <v>21.958041714451202</v>
      </c>
      <c r="J106" s="171">
        <f t="shared" si="40"/>
        <v>21.681039814343425</v>
      </c>
      <c r="K106" s="171">
        <f t="shared" si="40"/>
        <v>29.1413050772785</v>
      </c>
      <c r="L106" s="171">
        <f t="shared" si="40"/>
        <v>25.820888842833444</v>
      </c>
      <c r="M106" s="171">
        <f t="shared" si="40"/>
        <v>36.33082796099598</v>
      </c>
      <c r="N106" s="171">
        <f>+H106*100/H$103</f>
        <v>37.95504529295218</v>
      </c>
      <c r="O106" s="3"/>
      <c r="P106" s="3"/>
      <c r="Q106" s="3"/>
      <c r="R106" s="3"/>
      <c r="S106" s="3"/>
      <c r="T106" s="3"/>
    </row>
    <row r="107" spans="1:20" ht="13.5" customHeight="1" thickTop="1">
      <c r="A107" s="118" t="s">
        <v>46</v>
      </c>
      <c r="B107" s="118"/>
      <c r="C107" s="118"/>
      <c r="D107" s="118"/>
      <c r="E107" s="118"/>
      <c r="F107" s="118"/>
      <c r="G107" s="118"/>
      <c r="H107" s="118"/>
      <c r="I107" s="173"/>
      <c r="J107" s="173"/>
      <c r="K107" s="173"/>
      <c r="L107" s="173"/>
      <c r="M107" s="173"/>
      <c r="N107" s="173"/>
      <c r="O107" s="174"/>
      <c r="P107" s="174"/>
      <c r="Q107" s="174"/>
      <c r="R107" s="3"/>
      <c r="S107" s="3"/>
      <c r="T107" s="3"/>
    </row>
    <row r="108" spans="1:20" ht="11.25">
      <c r="A108" s="130" t="s">
        <v>55</v>
      </c>
      <c r="B108" s="122"/>
      <c r="C108" s="165">
        <f aca="true" t="shared" si="41" ref="C108:H111">+C99*100/C103</f>
        <v>6.591585757150192</v>
      </c>
      <c r="D108" s="164">
        <f t="shared" si="41"/>
        <v>7.540806440375627</v>
      </c>
      <c r="E108" s="164">
        <f t="shared" si="41"/>
        <v>7.07305179421531</v>
      </c>
      <c r="F108" s="164">
        <f t="shared" si="41"/>
        <v>6.5516201042600315</v>
      </c>
      <c r="G108" s="164">
        <f t="shared" si="41"/>
        <v>7.3633650980383205</v>
      </c>
      <c r="H108" s="164">
        <f t="shared" si="41"/>
        <v>8.301040665301144</v>
      </c>
      <c r="I108" s="140"/>
      <c r="J108" s="140"/>
      <c r="K108" s="140"/>
      <c r="L108" s="140"/>
      <c r="M108" s="140"/>
      <c r="N108" s="140"/>
      <c r="O108" s="3"/>
      <c r="P108" s="3"/>
      <c r="Q108" s="3"/>
      <c r="R108" s="3"/>
      <c r="S108" s="3"/>
      <c r="T108" s="3"/>
    </row>
    <row r="109" spans="1:20" ht="11.25">
      <c r="A109" s="166" t="s">
        <v>65</v>
      </c>
      <c r="B109" s="122"/>
      <c r="C109" s="25">
        <f t="shared" si="41"/>
        <v>5.811764558275711</v>
      </c>
      <c r="D109" s="26">
        <f t="shared" si="41"/>
        <v>6.432791953493538</v>
      </c>
      <c r="E109" s="26">
        <f t="shared" si="41"/>
        <v>6.014500205932137</v>
      </c>
      <c r="F109" s="26">
        <f t="shared" si="41"/>
        <v>6.210911005356532</v>
      </c>
      <c r="G109" s="26">
        <f t="shared" si="41"/>
        <v>6.109157941155187</v>
      </c>
      <c r="H109" s="26">
        <f t="shared" si="41"/>
        <v>7.106303479232584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  <c r="S109" s="3"/>
      <c r="T109" s="3"/>
    </row>
    <row r="110" spans="1:20" ht="11.25">
      <c r="A110" s="166" t="s">
        <v>66</v>
      </c>
      <c r="B110" s="122"/>
      <c r="C110" s="25">
        <f t="shared" si="41"/>
        <v>9.522588767262919</v>
      </c>
      <c r="D110" s="26">
        <f t="shared" si="41"/>
        <v>9.811130860720619</v>
      </c>
      <c r="E110" s="26">
        <f t="shared" si="41"/>
        <v>6.643905598853921</v>
      </c>
      <c r="F110" s="26">
        <f t="shared" si="41"/>
        <v>4.804359634533337</v>
      </c>
      <c r="G110" s="26">
        <f t="shared" si="41"/>
        <v>7.349539807668497</v>
      </c>
      <c r="H110" s="26">
        <f t="shared" si="41"/>
        <v>8.661438762729869</v>
      </c>
      <c r="I110" s="26"/>
      <c r="J110" s="26"/>
      <c r="K110" s="26"/>
      <c r="L110" s="26"/>
      <c r="M110" s="26"/>
      <c r="N110" s="26"/>
      <c r="O110" s="3"/>
      <c r="P110" s="3"/>
      <c r="Q110" s="3"/>
      <c r="R110" s="3"/>
      <c r="S110" s="3"/>
      <c r="T110" s="3"/>
    </row>
    <row r="111" spans="1:20" ht="11.25">
      <c r="A111" s="175" t="s">
        <v>67</v>
      </c>
      <c r="B111" s="138"/>
      <c r="C111" s="38">
        <f t="shared" si="41"/>
        <v>8.918397448089644</v>
      </c>
      <c r="D111" s="39">
        <f t="shared" si="41"/>
        <v>10.097642170327132</v>
      </c>
      <c r="E111" s="39">
        <f t="shared" si="41"/>
        <v>9.56427761957821</v>
      </c>
      <c r="F111" s="39">
        <f t="shared" si="41"/>
        <v>7.678304780312682</v>
      </c>
      <c r="G111" s="39">
        <f t="shared" si="41"/>
        <v>9.543323292937918</v>
      </c>
      <c r="H111" s="39">
        <f t="shared" si="41"/>
        <v>10.25115135496032</v>
      </c>
      <c r="I111" s="26"/>
      <c r="J111" s="26"/>
      <c r="K111" s="26"/>
      <c r="L111" s="26"/>
      <c r="M111" s="26"/>
      <c r="N111" s="26"/>
      <c r="O111" s="3"/>
      <c r="P111" s="3"/>
      <c r="Q111" s="3"/>
      <c r="R111" s="3"/>
      <c r="S111" s="3"/>
      <c r="T111" s="3"/>
    </row>
    <row r="112" spans="1:20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1.25">
      <c r="A114" s="65" t="s">
        <v>69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8" t="s">
        <v>62</v>
      </c>
      <c r="B115" s="9"/>
      <c r="C115" s="10" t="s">
        <v>2</v>
      </c>
      <c r="D115" s="11"/>
      <c r="E115" s="11"/>
      <c r="F115" s="11"/>
      <c r="G115" s="11"/>
      <c r="H115" s="12"/>
      <c r="I115" s="10" t="s">
        <v>68</v>
      </c>
      <c r="J115" s="11"/>
      <c r="K115" s="11"/>
      <c r="L115" s="11"/>
      <c r="M115" s="11"/>
      <c r="N115" s="11"/>
      <c r="O115" s="51"/>
      <c r="P115" s="51"/>
      <c r="Q115" s="51"/>
      <c r="R115" s="51"/>
      <c r="S115" s="51"/>
      <c r="T115" s="51"/>
    </row>
    <row r="116" spans="1:20" s="46" customFormat="1" ht="12.75" customHeight="1">
      <c r="A116" s="14"/>
      <c r="B116" s="15"/>
      <c r="C116" s="176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1">
        <v>2010</v>
      </c>
      <c r="I116" s="176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77">
        <v>2010</v>
      </c>
      <c r="O116" s="53"/>
      <c r="P116" s="53"/>
      <c r="Q116" s="53"/>
      <c r="R116" s="53"/>
      <c r="S116" s="53"/>
      <c r="T116" s="53"/>
    </row>
    <row r="117" spans="1:20" s="46" customFormat="1" ht="11.25">
      <c r="A117" s="84" t="s">
        <v>70</v>
      </c>
      <c r="B117" s="178"/>
      <c r="C117" s="179">
        <f aca="true" t="shared" si="42" ref="C117:H117">+C99</f>
        <v>28120.53747</v>
      </c>
      <c r="D117" s="180">
        <f t="shared" si="42"/>
        <v>37633.08</v>
      </c>
      <c r="E117" s="180">
        <f t="shared" si="42"/>
        <v>53098.25</v>
      </c>
      <c r="F117" s="180">
        <f t="shared" si="42"/>
        <v>57401.5</v>
      </c>
      <c r="G117" s="180">
        <f t="shared" si="42"/>
        <v>84508.68</v>
      </c>
      <c r="H117" s="181">
        <f t="shared" si="42"/>
        <v>128280.84</v>
      </c>
      <c r="I117" s="179">
        <f aca="true" t="shared" si="43" ref="I117:N117">+C103</f>
        <v>426612.63171000057</v>
      </c>
      <c r="J117" s="182">
        <f t="shared" si="43"/>
        <v>499059.09</v>
      </c>
      <c r="K117" s="182">
        <f t="shared" si="43"/>
        <v>750712.02</v>
      </c>
      <c r="L117" s="182">
        <f t="shared" si="43"/>
        <v>876142.0700000001</v>
      </c>
      <c r="M117" s="182">
        <f t="shared" si="43"/>
        <v>1147691.02</v>
      </c>
      <c r="N117" s="182">
        <f t="shared" si="43"/>
        <v>1545358.53</v>
      </c>
      <c r="O117" s="31"/>
      <c r="P117" s="31"/>
      <c r="Q117" s="31"/>
      <c r="R117" s="31"/>
      <c r="S117" s="31"/>
      <c r="T117" s="31"/>
    </row>
    <row r="118" spans="1:20" ht="11.25">
      <c r="A118" s="84" t="s">
        <v>71</v>
      </c>
      <c r="B118" s="122"/>
      <c r="C118" s="183">
        <f aca="true" t="shared" si="44" ref="C118:H118">+C9</f>
        <v>1873</v>
      </c>
      <c r="D118" s="184">
        <f t="shared" si="44"/>
        <v>2404</v>
      </c>
      <c r="E118" s="184">
        <f t="shared" si="44"/>
        <v>3632</v>
      </c>
      <c r="F118" s="184">
        <f t="shared" si="44"/>
        <v>4339</v>
      </c>
      <c r="G118" s="184">
        <f t="shared" si="44"/>
        <v>5379</v>
      </c>
      <c r="H118" s="185">
        <f t="shared" si="44"/>
        <v>7400</v>
      </c>
      <c r="I118" s="183">
        <f aca="true" t="shared" si="45" ref="I118:N118">+I9</f>
        <v>27662</v>
      </c>
      <c r="J118" s="184">
        <f t="shared" si="45"/>
        <v>34349</v>
      </c>
      <c r="K118" s="184">
        <f t="shared" si="45"/>
        <v>47973</v>
      </c>
      <c r="L118" s="184">
        <f t="shared" si="45"/>
        <v>57586</v>
      </c>
      <c r="M118" s="184">
        <f t="shared" si="45"/>
        <v>66785</v>
      </c>
      <c r="N118" s="184">
        <f t="shared" si="45"/>
        <v>81726</v>
      </c>
      <c r="O118" s="3"/>
      <c r="P118" s="3"/>
      <c r="Q118" s="3"/>
      <c r="R118" s="3"/>
      <c r="S118" s="3"/>
      <c r="T118" s="3"/>
    </row>
    <row r="119" spans="1:20" ht="12" thickBot="1">
      <c r="A119" s="186" t="s">
        <v>72</v>
      </c>
      <c r="B119" s="187"/>
      <c r="C119" s="188">
        <v>307.5</v>
      </c>
      <c r="D119" s="189">
        <v>314.08</v>
      </c>
      <c r="E119" s="189">
        <v>344.67</v>
      </c>
      <c r="F119" s="189">
        <v>389</v>
      </c>
      <c r="G119" s="189">
        <v>450</v>
      </c>
      <c r="H119" s="190">
        <v>663.49</v>
      </c>
      <c r="I119" s="188">
        <v>7412.6</v>
      </c>
      <c r="J119" s="191">
        <v>7765.1975</v>
      </c>
      <c r="K119" s="191">
        <v>8453.18</v>
      </c>
      <c r="L119" s="191">
        <v>9081.71</v>
      </c>
      <c r="M119" s="191">
        <v>10063.76</v>
      </c>
      <c r="N119" s="191">
        <v>12941.08</v>
      </c>
      <c r="O119" s="3"/>
      <c r="P119" s="3"/>
      <c r="Q119" s="3"/>
      <c r="R119" s="3"/>
      <c r="S119" s="3"/>
      <c r="T119" s="3"/>
    </row>
    <row r="120" spans="1:20" ht="11.25">
      <c r="A120" s="192" t="s">
        <v>73</v>
      </c>
      <c r="B120" s="193"/>
      <c r="C120" s="58">
        <f aca="true" t="shared" si="46" ref="C120:N120">+C117/C118</f>
        <v>15.013634527495995</v>
      </c>
      <c r="D120" s="58">
        <f t="shared" si="46"/>
        <v>15.654359400998336</v>
      </c>
      <c r="E120" s="58">
        <f t="shared" si="46"/>
        <v>14.619562224669604</v>
      </c>
      <c r="F120" s="58">
        <f t="shared" si="46"/>
        <v>13.22920027656142</v>
      </c>
      <c r="G120" s="58">
        <f t="shared" si="46"/>
        <v>15.710853318460678</v>
      </c>
      <c r="H120" s="58">
        <f t="shared" si="46"/>
        <v>17.335248648648648</v>
      </c>
      <c r="I120" s="57">
        <f t="shared" si="46"/>
        <v>15.422335033981655</v>
      </c>
      <c r="J120" s="58">
        <f t="shared" si="46"/>
        <v>14.52907187982183</v>
      </c>
      <c r="K120" s="58">
        <f t="shared" si="46"/>
        <v>15.648636107810644</v>
      </c>
      <c r="L120" s="58">
        <f t="shared" si="46"/>
        <v>15.214497794602856</v>
      </c>
      <c r="M120" s="58">
        <f t="shared" si="46"/>
        <v>17.184862169648873</v>
      </c>
      <c r="N120" s="194">
        <f t="shared" si="46"/>
        <v>18.909019528668967</v>
      </c>
      <c r="O120" s="3"/>
      <c r="P120" s="3"/>
      <c r="Q120" s="3"/>
      <c r="R120" s="3"/>
      <c r="S120" s="3"/>
      <c r="T120" s="3"/>
    </row>
    <row r="121" spans="1:20" ht="12" thickBot="1">
      <c r="A121" s="195" t="s">
        <v>74</v>
      </c>
      <c r="B121" s="196"/>
      <c r="C121" s="106">
        <f aca="true" t="shared" si="47" ref="C121:L121">+C119/C118</f>
        <v>0.16417512012813668</v>
      </c>
      <c r="D121" s="106">
        <f t="shared" si="47"/>
        <v>0.13064891846921797</v>
      </c>
      <c r="E121" s="106">
        <f>+E119/E118</f>
        <v>0.09489812775330397</v>
      </c>
      <c r="F121" s="106">
        <f t="shared" si="47"/>
        <v>0.0896519935469002</v>
      </c>
      <c r="G121" s="106">
        <f>+G119/G118</f>
        <v>0.08365867261572783</v>
      </c>
      <c r="H121" s="106">
        <f>+H119/H118</f>
        <v>0.08966081081081081</v>
      </c>
      <c r="I121" s="197">
        <f t="shared" si="47"/>
        <v>0.2679705010483696</v>
      </c>
      <c r="J121" s="106">
        <f t="shared" si="47"/>
        <v>0.22606764389065184</v>
      </c>
      <c r="K121" s="106">
        <f>+K119/K118</f>
        <v>0.17620703312279826</v>
      </c>
      <c r="L121" s="106">
        <f t="shared" si="47"/>
        <v>0.15770690792901051</v>
      </c>
      <c r="M121" s="106">
        <f>+M119/M118</f>
        <v>0.15068892715430113</v>
      </c>
      <c r="N121" s="115">
        <f>+N119/N118</f>
        <v>0.15834716002251426</v>
      </c>
      <c r="O121" s="3"/>
      <c r="P121" s="3"/>
      <c r="Q121" s="3"/>
      <c r="R121" s="3"/>
      <c r="S121" s="3"/>
      <c r="T121" s="3"/>
    </row>
    <row r="122" spans="1:20" ht="13.5" customHeight="1" thickTop="1">
      <c r="A122" s="118" t="s">
        <v>46</v>
      </c>
      <c r="B122" s="118"/>
      <c r="C122" s="118"/>
      <c r="D122" s="118"/>
      <c r="E122" s="118"/>
      <c r="F122" s="118"/>
      <c r="G122" s="118"/>
      <c r="H122" s="118"/>
      <c r="I122" s="173"/>
      <c r="J122" s="173"/>
      <c r="K122" s="173"/>
      <c r="L122" s="173"/>
      <c r="M122" s="173"/>
      <c r="N122" s="173"/>
      <c r="O122" s="174"/>
      <c r="P122" s="174"/>
      <c r="Q122" s="174"/>
      <c r="R122" s="3"/>
      <c r="S122" s="3"/>
      <c r="T122" s="3"/>
    </row>
    <row r="123" spans="1:20" ht="11.25">
      <c r="A123" s="84" t="s">
        <v>70</v>
      </c>
      <c r="B123" s="178"/>
      <c r="C123" s="125">
        <f aca="true" t="shared" si="48" ref="C123:H127">+C117*100/I117</f>
        <v>6.591585757150192</v>
      </c>
      <c r="D123" s="125">
        <f t="shared" si="48"/>
        <v>7.540806440375627</v>
      </c>
      <c r="E123" s="125">
        <f t="shared" si="48"/>
        <v>7.07305179421531</v>
      </c>
      <c r="F123" s="125">
        <f t="shared" si="48"/>
        <v>6.5516201042600315</v>
      </c>
      <c r="G123" s="125">
        <f t="shared" si="48"/>
        <v>7.3633650980383205</v>
      </c>
      <c r="H123" s="125">
        <f t="shared" si="48"/>
        <v>8.301040665301144</v>
      </c>
      <c r="I123" s="30"/>
      <c r="J123" s="30"/>
      <c r="K123" s="30"/>
      <c r="L123" s="30"/>
      <c r="M123" s="30"/>
      <c r="N123" s="30"/>
      <c r="O123" s="3"/>
      <c r="P123" s="3"/>
      <c r="Q123" s="3"/>
      <c r="R123" s="3"/>
      <c r="S123" s="3"/>
      <c r="T123" s="3"/>
    </row>
    <row r="124" spans="1:20" ht="11.25">
      <c r="A124" s="84" t="s">
        <v>71</v>
      </c>
      <c r="B124" s="122"/>
      <c r="C124" s="125">
        <f t="shared" si="48"/>
        <v>6.771021618104259</v>
      </c>
      <c r="D124" s="125">
        <f t="shared" si="48"/>
        <v>6.998748144050773</v>
      </c>
      <c r="E124" s="125">
        <f t="shared" si="48"/>
        <v>7.5709253121547535</v>
      </c>
      <c r="F124" s="125">
        <f t="shared" si="48"/>
        <v>7.534817490362241</v>
      </c>
      <c r="G124" s="125">
        <f t="shared" si="48"/>
        <v>8.05420378827581</v>
      </c>
      <c r="H124" s="125">
        <f t="shared" si="48"/>
        <v>9.054646012284952</v>
      </c>
      <c r="I124" s="30"/>
      <c r="J124" s="30"/>
      <c r="K124" s="30"/>
      <c r="L124" s="30"/>
      <c r="M124" s="30"/>
      <c r="N124" s="30"/>
      <c r="O124" s="3"/>
      <c r="P124" s="3"/>
      <c r="Q124" s="3"/>
      <c r="R124" s="3"/>
      <c r="S124" s="3"/>
      <c r="T124" s="3"/>
    </row>
    <row r="125" spans="1:20" ht="12" thickBot="1">
      <c r="A125" s="186" t="s">
        <v>72</v>
      </c>
      <c r="B125" s="187"/>
      <c r="C125" s="198">
        <f t="shared" si="48"/>
        <v>4.148342012249413</v>
      </c>
      <c r="D125" s="198">
        <f t="shared" si="48"/>
        <v>4.044713608378924</v>
      </c>
      <c r="E125" s="198">
        <f t="shared" si="48"/>
        <v>4.0774004575792775</v>
      </c>
      <c r="F125" s="198">
        <f t="shared" si="48"/>
        <v>4.2833343059842255</v>
      </c>
      <c r="G125" s="198">
        <f t="shared" si="48"/>
        <v>4.471489781155354</v>
      </c>
      <c r="H125" s="198">
        <f t="shared" si="48"/>
        <v>5.127006401320446</v>
      </c>
      <c r="I125" s="30"/>
      <c r="J125" s="30"/>
      <c r="K125" s="30"/>
      <c r="L125" s="30"/>
      <c r="M125" s="30"/>
      <c r="N125" s="30"/>
      <c r="O125" s="3"/>
      <c r="P125" s="3"/>
      <c r="Q125" s="3"/>
      <c r="R125" s="3"/>
      <c r="S125" s="3"/>
      <c r="T125" s="3"/>
    </row>
    <row r="126" spans="1:20" ht="11.25">
      <c r="A126" s="192" t="s">
        <v>73</v>
      </c>
      <c r="B126" s="193"/>
      <c r="C126" s="125">
        <f t="shared" si="48"/>
        <v>97.34994405461217</v>
      </c>
      <c r="D126" s="125">
        <f t="shared" si="48"/>
        <v>107.74507505010916</v>
      </c>
      <c r="E126" s="125">
        <f t="shared" si="48"/>
        <v>93.42387492397881</v>
      </c>
      <c r="F126" s="125">
        <f t="shared" si="48"/>
        <v>86.95127801887949</v>
      </c>
      <c r="G126" s="125">
        <f t="shared" si="48"/>
        <v>91.42263210122498</v>
      </c>
      <c r="H126" s="125">
        <f t="shared" si="48"/>
        <v>91.67714181248668</v>
      </c>
      <c r="I126" s="30"/>
      <c r="J126" s="30"/>
      <c r="K126" s="30"/>
      <c r="L126" s="30"/>
      <c r="M126" s="30"/>
      <c r="N126" s="30"/>
      <c r="O126" s="3"/>
      <c r="P126" s="3"/>
      <c r="Q126" s="3"/>
      <c r="R126" s="3"/>
      <c r="S126" s="3"/>
      <c r="T126" s="3"/>
    </row>
    <row r="127" spans="1:20" ht="11.25">
      <c r="A127" s="195" t="s">
        <v>74</v>
      </c>
      <c r="B127" s="196"/>
      <c r="C127" s="199">
        <f t="shared" si="48"/>
        <v>61.26611678742299</v>
      </c>
      <c r="D127" s="199">
        <f t="shared" si="48"/>
        <v>57.79195829209969</v>
      </c>
      <c r="E127" s="199">
        <f t="shared" si="48"/>
        <v>53.85603858795449</v>
      </c>
      <c r="F127" s="199">
        <f t="shared" si="48"/>
        <v>56.847220406639224</v>
      </c>
      <c r="G127" s="199">
        <f t="shared" si="48"/>
        <v>55.51746514862619</v>
      </c>
      <c r="H127" s="199">
        <f t="shared" si="48"/>
        <v>56.622935831664165</v>
      </c>
      <c r="I127" s="30"/>
      <c r="J127" s="30"/>
      <c r="K127" s="30"/>
      <c r="L127" s="30"/>
      <c r="M127" s="30"/>
      <c r="N127" s="30"/>
      <c r="O127" s="3"/>
      <c r="P127" s="3"/>
      <c r="Q127" s="3"/>
      <c r="R127" s="3"/>
      <c r="S127" s="3"/>
      <c r="T127" s="3"/>
    </row>
    <row r="128" spans="1:20" ht="11.25">
      <c r="A128" s="3"/>
      <c r="B128" s="3"/>
      <c r="C128" s="3"/>
      <c r="D128" s="3"/>
      <c r="E128" s="3"/>
      <c r="F128" s="3"/>
      <c r="G128" s="3"/>
      <c r="H128" s="3"/>
      <c r="I128" s="30"/>
      <c r="J128" s="30"/>
      <c r="K128" s="30"/>
      <c r="L128" s="30"/>
      <c r="M128" s="30"/>
      <c r="N128" s="30"/>
      <c r="O128" s="3"/>
      <c r="P128" s="3"/>
      <c r="Q128" s="3"/>
      <c r="R128" s="3"/>
      <c r="S128" s="3"/>
      <c r="T128" s="3"/>
    </row>
    <row r="129" spans="1:20" ht="11.25">
      <c r="A129" s="200" t="s">
        <v>75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1.25">
      <c r="A130" s="129" t="s">
        <v>76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1.25">
      <c r="A131" s="60" t="s">
        <v>77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1.25">
      <c r="A132" s="129" t="s">
        <v>78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ht="11.25"/>
    <row r="134" spans="3:19" ht="11.25">
      <c r="C134" s="3"/>
      <c r="D134" s="3"/>
      <c r="E134" s="3"/>
      <c r="F134" s="3"/>
      <c r="G134" s="3"/>
      <c r="H134" s="3"/>
      <c r="I134" s="30"/>
      <c r="J134" s="30"/>
      <c r="K134" s="30"/>
      <c r="L134" s="30"/>
      <c r="M134" s="201"/>
      <c r="N134" s="201"/>
      <c r="O134" s="201"/>
      <c r="P134" s="201"/>
      <c r="Q134" s="201"/>
      <c r="R134" s="201"/>
      <c r="S134" s="201"/>
    </row>
    <row r="135" spans="3:12" ht="11.25">
      <c r="C135" s="3"/>
      <c r="D135" s="30"/>
      <c r="E135" s="30"/>
      <c r="F135" s="30"/>
      <c r="G135" s="30"/>
      <c r="H135" s="30"/>
      <c r="I135" s="30"/>
      <c r="J135" s="3"/>
      <c r="K135" s="30"/>
      <c r="L135" s="3"/>
    </row>
    <row r="136" spans="9:16" ht="11.25">
      <c r="I136" s="3"/>
      <c r="J136" s="3"/>
      <c r="K136" s="3"/>
      <c r="L136" s="3"/>
      <c r="M136" s="3"/>
      <c r="N136" s="3"/>
      <c r="O136" s="3"/>
      <c r="P136" s="3"/>
    </row>
    <row r="137" spans="9:18" ht="11.25">
      <c r="I137" s="202"/>
      <c r="J137" s="203"/>
      <c r="K137" s="203"/>
      <c r="L137" s="203"/>
      <c r="M137" s="203"/>
      <c r="N137" s="30"/>
      <c r="O137" s="3"/>
      <c r="P137" s="203"/>
      <c r="R137" s="204"/>
    </row>
    <row r="138" spans="9:16" ht="11.25">
      <c r="I138" s="3"/>
      <c r="J138" s="3"/>
      <c r="K138" s="3"/>
      <c r="L138" s="3"/>
      <c r="M138" s="3"/>
      <c r="N138" s="3"/>
      <c r="O138" s="3"/>
      <c r="P138" s="3"/>
    </row>
    <row r="139" spans="9:16" ht="11.25">
      <c r="I139" s="205"/>
      <c r="J139" s="205"/>
      <c r="K139" s="205"/>
      <c r="L139" s="205"/>
      <c r="M139" s="205"/>
      <c r="N139" s="205"/>
      <c r="O139" s="3"/>
      <c r="P139" s="3"/>
    </row>
    <row r="140" spans="9:16" ht="11.25">
      <c r="I140" s="3"/>
      <c r="J140" s="3"/>
      <c r="K140" s="3"/>
      <c r="L140" s="3"/>
      <c r="M140" s="3"/>
      <c r="N140" s="3"/>
      <c r="O140" s="3"/>
      <c r="P140" s="3"/>
    </row>
    <row r="143" spans="4:13" ht="11.25"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</row>
  </sheetData>
  <mergeCells count="33">
    <mergeCell ref="A32:B33"/>
    <mergeCell ref="I19:M19"/>
    <mergeCell ref="A4:B5"/>
    <mergeCell ref="I4:M4"/>
    <mergeCell ref="C4:H4"/>
    <mergeCell ref="I32:M32"/>
    <mergeCell ref="C32:H32"/>
    <mergeCell ref="O4:T4"/>
    <mergeCell ref="C19:H19"/>
    <mergeCell ref="O19:T19"/>
    <mergeCell ref="C79:H79"/>
    <mergeCell ref="O79:T79"/>
    <mergeCell ref="O32:T32"/>
    <mergeCell ref="A59:R59"/>
    <mergeCell ref="A34:A45"/>
    <mergeCell ref="A46:A57"/>
    <mergeCell ref="A19:B20"/>
    <mergeCell ref="A89:R89"/>
    <mergeCell ref="A79:B80"/>
    <mergeCell ref="C97:H97"/>
    <mergeCell ref="I97:N97"/>
    <mergeCell ref="I79:N79"/>
    <mergeCell ref="O115:T115"/>
    <mergeCell ref="I115:N115"/>
    <mergeCell ref="A107:H107"/>
    <mergeCell ref="C115:H115"/>
    <mergeCell ref="A115:B116"/>
    <mergeCell ref="A122:H122"/>
    <mergeCell ref="A126:B126"/>
    <mergeCell ref="A127:B127"/>
    <mergeCell ref="A97:B98"/>
    <mergeCell ref="A120:B120"/>
    <mergeCell ref="A121:B121"/>
  </mergeCells>
  <printOptions horizontalCentered="1" verticalCentered="1"/>
  <pageMargins left="0.1968503937007874" right="0.1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2012-06-27T22:24:23Z</dcterms:created>
  <dcterms:modified xsi:type="dcterms:W3CDTF">2012-06-27T22:24:52Z</dcterms:modified>
  <cp:category/>
  <cp:version/>
  <cp:contentType/>
  <cp:contentStatus/>
</cp:coreProperties>
</file>