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6835" windowHeight="13860" activeTab="0"/>
  </bookViews>
  <sheets>
    <sheet name="Soc" sheetId="1" r:id="rId1"/>
  </sheets>
  <externalReferences>
    <externalReference r:id="rId4"/>
    <externalReference r:id="rId5"/>
  </externalReferences>
  <definedNames>
    <definedName name="_xlnm.Print_Area" localSheetId="0">'Soc'!$A$1:$T$131</definedName>
    <definedName name="Cod_modal">#REF!</definedName>
    <definedName name="SumofBolsas-ano">#REF!</definedName>
    <definedName name="SumofValor_RS">#REF!</definedName>
    <definedName name="_xlnm.Print_Titles" localSheetId="0">'Soc'!$1:$2</definedName>
  </definedNames>
  <calcPr fullCalcOnLoad="1"/>
</workbook>
</file>

<file path=xl/sharedStrings.xml><?xml version="1.0" encoding="utf-8"?>
<sst xmlns="http://schemas.openxmlformats.org/spreadsheetml/2006/main" count="166" uniqueCount="78">
  <si>
    <t>1- Número de instituições, grupos, recursos humanos e linhas de pesquisa - Censos 2000, 2002, 2004, 2006, 2008, 2010</t>
  </si>
  <si>
    <t>Principais dimensões</t>
  </si>
  <si>
    <t>Ciências Sociais Aplicadas</t>
  </si>
  <si>
    <t>Todas as áreas</t>
  </si>
  <si>
    <t>Soc. Aplicadas / Todas as áreas (%)</t>
  </si>
  <si>
    <t>Instituições</t>
  </si>
  <si>
    <t>Grupos</t>
  </si>
  <si>
    <t>Pesquisadores</t>
  </si>
  <si>
    <t>Pesquisadores Doutores</t>
  </si>
  <si>
    <t>Estudantes</t>
  </si>
  <si>
    <t>Técnicos</t>
  </si>
  <si>
    <t>Linhas de pesquisa</t>
  </si>
  <si>
    <t>Notas:</t>
  </si>
  <si>
    <t>- Não há duplas contagens; Grande área predominante do grupo.</t>
  </si>
  <si>
    <t>- uma parcela da tendência de crescimento observada pode estar relacionada ao aumento do nº de instituições incluídas nos censos e da taxa de cobertura no âmbito das instituições.</t>
  </si>
  <si>
    <t>2- Relações entre as principais dimensões - Censos 2000, 2002, 2004, 2006, 2008, 2010</t>
  </si>
  <si>
    <t>Linhas de pesquisa por grupo</t>
  </si>
  <si>
    <t>Pesquisadores por grupo</t>
  </si>
  <si>
    <t>Estudantes por grupo</t>
  </si>
  <si>
    <t>Técnicos por grupo</t>
  </si>
  <si>
    <t>Pesquisadores por linha de pesquisa</t>
  </si>
  <si>
    <t>Pesqs. Doutores / Total Pesqs. (em %)</t>
  </si>
  <si>
    <t>Notas: as relações foram calculadas considerando dupla contagem nas diversas dimensões, exceto doutores/pesquisadores; Grande área predominante do grupo.</t>
  </si>
  <si>
    <t>3- Indicadores da produção científica dos pesquisadores doutores</t>
  </si>
  <si>
    <t>Número de produções, Produções por ano e Produções por pesquisador doutor - Censos 2000, 2002, 2004, 2006, 2008, 2010</t>
  </si>
  <si>
    <t>Tipo de produção</t>
  </si>
  <si>
    <t>Nº de produções</t>
  </si>
  <si>
    <t>Produção / ano</t>
  </si>
  <si>
    <t>Produção por pesq. doutor/ano</t>
  </si>
  <si>
    <t>Quad.
97-00</t>
  </si>
  <si>
    <t>Quad.
98-01</t>
  </si>
  <si>
    <t>Quad.
00-03</t>
  </si>
  <si>
    <t>Quad.
03-06</t>
  </si>
  <si>
    <t>Quad.
05-08</t>
  </si>
  <si>
    <t>Quad.
07-10</t>
  </si>
  <si>
    <t>Produção bibliográfica</t>
  </si>
  <si>
    <t>Número de autores</t>
  </si>
  <si>
    <t>Artigos nacionais (1)</t>
  </si>
  <si>
    <t>Artigos internacionais (2)</t>
  </si>
  <si>
    <t>Trabalhos completos em anais</t>
  </si>
  <si>
    <t>Livros</t>
  </si>
  <si>
    <t>Capítulos de livros</t>
  </si>
  <si>
    <t>Produção técnica</t>
  </si>
  <si>
    <t>Softwares</t>
  </si>
  <si>
    <t>Produtos</t>
  </si>
  <si>
    <t>Processos</t>
  </si>
  <si>
    <t>% das Ciências Sociais Aplicadas em relação a Todas as áreas</t>
  </si>
  <si>
    <t>Notas: Não há dupla contagem no número de produções, exceto nos trabalhos de co-autorias entre os participantes dos grupos; Grande área predominante do grupo.</t>
  </si>
  <si>
    <t>(1) Publicados em português, em Revistas técnico-científicas e Periódicos especializados (inclui aqueles sem informação sobre o idioma);</t>
  </si>
  <si>
    <t>(2) Publicados em outro idioma que não o português, em Revistas técnico-científicas e Periódicos especializados;</t>
  </si>
  <si>
    <t>4- Indicadores de Formação de Recursos Humanos</t>
  </si>
  <si>
    <t>Número de orientadores doutores e número de teses e dissertações orientadas - Censos 2000, 2002, 2004, 2006, 2008, 2010</t>
  </si>
  <si>
    <t>Nº de orientações concluídas</t>
  </si>
  <si>
    <t>Orientações / ano</t>
  </si>
  <si>
    <t>Orientação por pesq. doutor / ano</t>
  </si>
  <si>
    <t>Nº de orientadores (orientador principal)</t>
  </si>
  <si>
    <t>Teses orientadas</t>
  </si>
  <si>
    <t>Dissestações orientadas</t>
  </si>
  <si>
    <t>Todas as áreas (1)</t>
  </si>
  <si>
    <t>Dissertações orientadas</t>
  </si>
  <si>
    <t>Notas: Não há dupla contagem no número de orientações; Grande área predominante do grupo.</t>
  </si>
  <si>
    <t>5- Investimentos do CNPq em bolsas e no fomento à pesquisa - 2000-2010</t>
  </si>
  <si>
    <t>Variável</t>
  </si>
  <si>
    <t>Investimentos em R$ mil correntes</t>
  </si>
  <si>
    <t>Participação %</t>
  </si>
  <si>
    <t>Bolsas no país</t>
  </si>
  <si>
    <t>Bolsas no exterior</t>
  </si>
  <si>
    <t>Fomento à pesquisa</t>
  </si>
  <si>
    <t>6- Indicadores de investimentos do CNPq (1): Investimento por doutor e nº de bolsistas PQ em relação ao nº de doutores - 2000, 2002, 2004, 2006, 2008, 2010</t>
  </si>
  <si>
    <t>Investimento em R$ mil (I)</t>
  </si>
  <si>
    <t>Nº de doutores (D)</t>
  </si>
  <si>
    <t>Nº de bolsas de produtividade (BPQ)</t>
  </si>
  <si>
    <t>(I) / (D) em R$ mil</t>
  </si>
  <si>
    <t>(BPQ) / (D)</t>
  </si>
  <si>
    <t>Notas: Inclusive recursos dos fundos setoriais; BPQ- grande área da bolsa; Doutores- grande área predominante dos grupos de que participam.</t>
  </si>
  <si>
    <t xml:space="preserve">(1) Não inclui a totalidade dos investimentos do CNPq, em razão dos cálculos dos percentuais e dos indicadores de investimentos (não inclui, por exemplo, recursos relativos a convênios e apoios </t>
  </si>
  <si>
    <t xml:space="preserve">      institucionais, às ações de gestão, acompanhamento e avaliação da capacitação de RH e aos programas de capacitação institucional)</t>
  </si>
  <si>
    <r>
      <t xml:space="preserve">Perfil das </t>
    </r>
    <r>
      <rPr>
        <b/>
        <i/>
        <sz val="11"/>
        <rFont val="Arial"/>
        <family val="2"/>
      </rPr>
      <t>Ciências Sociais Aplicadas</t>
    </r>
    <r>
      <rPr>
        <b/>
        <i/>
        <sz val="9"/>
        <rFont val="Arial"/>
        <family val="2"/>
      </rPr>
      <t xml:space="preserve"> no Diretório dos Grupos de Pesquisa no Brasil e no Fomento do CNPq</t>
    </r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</si>
</sst>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80" formatCode="_(&quot;R$ &quot;* #,##0_);_(&quot;R$ &quot;* \(#,##0\);_(&quot;R$ &quot;* &quot;-&quot;_);_(@_)"/>
    <numFmt numFmtId="181" formatCode="_(* #,##0_);_(* \(#,##0\);_(* &quot;-&quot;_);_(@_)"/>
    <numFmt numFmtId="182" formatCode="_(&quot;R$ &quot;* #,##0.00_);_(&quot;R$ &quot;* \(#,##0.00\);_(&quot;R$ &quot;* &quot;-&quot;??_);_(@_)"/>
    <numFmt numFmtId="183" formatCode="_(* #,##0.00_);_(* \(#,##0.00\);_(* &quot;-&quot;??_);_(@_)"/>
    <numFmt numFmtId="189" formatCode="0.0"/>
    <numFmt numFmtId="190" formatCode="_(* #,##0.0_);_(* \(#,##0.0\);_(* &quot;-&quot;??_);_(@_)"/>
    <numFmt numFmtId="191" formatCode="_(* #,##0_);_(* \(#,##0\);_(* &quot;-&quot;??_);_(@_)"/>
    <numFmt numFmtId="196" formatCode="#,##0.0"/>
    <numFmt numFmtId="197" formatCode="_(* #,##0_);_(* \(#,##0\);_(* &quot;-&quot;?_);_(@_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8"/>
      <color indexed="12"/>
      <name val="Arial"/>
      <family val="2"/>
    </font>
    <font>
      <sz val="10.5"/>
      <name val="Arial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191" fontId="7" fillId="0" borderId="16" xfId="21" applyNumberFormat="1" applyFont="1" applyFill="1" applyBorder="1" applyAlignment="1">
      <alignment/>
    </xf>
    <xf numFmtId="191" fontId="7" fillId="0" borderId="0" xfId="21" applyNumberFormat="1" applyFont="1" applyFill="1" applyBorder="1" applyAlignment="1">
      <alignment/>
    </xf>
    <xf numFmtId="191" fontId="7" fillId="0" borderId="17" xfId="21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191" fontId="7" fillId="0" borderId="19" xfId="21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91" fontId="7" fillId="0" borderId="20" xfId="21" applyNumberFormat="1" applyFont="1" applyFill="1" applyBorder="1" applyAlignment="1">
      <alignment/>
    </xf>
    <xf numFmtId="3" fontId="9" fillId="0" borderId="18" xfId="19" applyNumberFormat="1" applyFont="1" applyFill="1" applyBorder="1" applyAlignment="1">
      <alignment horizontal="right" wrapText="1"/>
      <protection/>
    </xf>
    <xf numFmtId="3" fontId="9" fillId="0" borderId="18" xfId="0" applyNumberFormat="1" applyFont="1" applyBorder="1" applyAlignment="1">
      <alignment horizontal="right" wrapText="1"/>
    </xf>
    <xf numFmtId="3" fontId="7" fillId="0" borderId="18" xfId="0" applyNumberFormat="1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191" fontId="7" fillId="0" borderId="21" xfId="21" applyNumberFormat="1" applyFont="1" applyFill="1" applyBorder="1" applyAlignment="1">
      <alignment/>
    </xf>
    <xf numFmtId="191" fontId="7" fillId="0" borderId="7" xfId="21" applyNumberFormat="1" applyFont="1" applyFill="1" applyBorder="1" applyAlignment="1">
      <alignment/>
    </xf>
    <xf numFmtId="191" fontId="7" fillId="0" borderId="22" xfId="21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 horizontal="right"/>
    </xf>
    <xf numFmtId="191" fontId="7" fillId="0" borderId="23" xfId="21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 quotePrefix="1">
      <alignment/>
    </xf>
    <xf numFmtId="0" fontId="9" fillId="0" borderId="0" xfId="0" applyFont="1" applyBorder="1" applyAlignment="1">
      <alignment horizontal="right" wrapText="1"/>
    </xf>
    <xf numFmtId="3" fontId="1" fillId="0" borderId="0" xfId="15" applyNumberFormat="1" applyBorder="1" applyAlignment="1">
      <alignment horizontal="right" wrapText="1"/>
    </xf>
    <xf numFmtId="0" fontId="6" fillId="0" borderId="24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190" fontId="7" fillId="0" borderId="26" xfId="21" applyNumberFormat="1" applyFont="1" applyFill="1" applyBorder="1" applyAlignment="1">
      <alignment/>
    </xf>
    <xf numFmtId="190" fontId="7" fillId="0" borderId="1" xfId="21" applyNumberFormat="1" applyFont="1" applyFill="1" applyBorder="1" applyAlignment="1">
      <alignment/>
    </xf>
    <xf numFmtId="190" fontId="7" fillId="0" borderId="27" xfId="21" applyNumberFormat="1" applyFont="1" applyFill="1" applyBorder="1" applyAlignment="1">
      <alignment/>
    </xf>
    <xf numFmtId="197" fontId="7" fillId="0" borderId="0" xfId="0" applyNumberFormat="1" applyFont="1" applyFill="1" applyBorder="1" applyAlignment="1">
      <alignment/>
    </xf>
    <xf numFmtId="190" fontId="7" fillId="0" borderId="16" xfId="21" applyNumberFormat="1" applyFont="1" applyFill="1" applyBorder="1" applyAlignment="1">
      <alignment/>
    </xf>
    <xf numFmtId="190" fontId="7" fillId="0" borderId="0" xfId="21" applyNumberFormat="1" applyFont="1" applyFill="1" applyBorder="1" applyAlignment="1">
      <alignment/>
    </xf>
    <xf numFmtId="190" fontId="7" fillId="0" borderId="19" xfId="21" applyNumberFormat="1" applyFont="1" applyFill="1" applyBorder="1" applyAlignment="1">
      <alignment/>
    </xf>
    <xf numFmtId="0" fontId="7" fillId="0" borderId="7" xfId="0" applyFont="1" applyFill="1" applyBorder="1" applyAlignment="1">
      <alignment horizontal="left"/>
    </xf>
    <xf numFmtId="197" fontId="7" fillId="0" borderId="7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189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1" xfId="21" applyNumberFormat="1" applyFont="1" applyFill="1" applyBorder="1" applyAlignment="1">
      <alignment/>
    </xf>
    <xf numFmtId="196" fontId="7" fillId="0" borderId="1" xfId="21" applyNumberFormat="1" applyFont="1" applyFill="1" applyBorder="1" applyAlignment="1">
      <alignment/>
    </xf>
    <xf numFmtId="196" fontId="7" fillId="0" borderId="1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center" textRotation="90"/>
    </xf>
    <xf numFmtId="0" fontId="7" fillId="0" borderId="18" xfId="0" applyFont="1" applyFill="1" applyBorder="1" applyAlignment="1">
      <alignment horizontal="left"/>
    </xf>
    <xf numFmtId="3" fontId="7" fillId="0" borderId="16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7" fillId="0" borderId="0" xfId="21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196" fontId="7" fillId="0" borderId="0" xfId="21" applyNumberFormat="1" applyFont="1" applyFill="1" applyBorder="1" applyAlignment="1">
      <alignment horizontal="center"/>
    </xf>
    <xf numFmtId="196" fontId="7" fillId="0" borderId="0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indent="1"/>
    </xf>
    <xf numFmtId="3" fontId="7" fillId="0" borderId="0" xfId="21" applyNumberFormat="1" applyFont="1" applyFill="1" applyBorder="1" applyAlignment="1">
      <alignment/>
    </xf>
    <xf numFmtId="183" fontId="7" fillId="0" borderId="0" xfId="21" applyNumberFormat="1" applyFont="1" applyFill="1" applyBorder="1" applyAlignment="1">
      <alignment/>
    </xf>
    <xf numFmtId="0" fontId="7" fillId="0" borderId="18" xfId="0" applyFont="1" applyFill="1" applyBorder="1" applyAlignment="1" quotePrefix="1">
      <alignment horizontal="left" indent="1"/>
    </xf>
    <xf numFmtId="0" fontId="6" fillId="0" borderId="18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18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 horizontal="center"/>
    </xf>
    <xf numFmtId="183" fontId="7" fillId="0" borderId="0" xfId="21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 textRotation="90"/>
    </xf>
    <xf numFmtId="0" fontId="7" fillId="0" borderId="8" xfId="0" applyFont="1" applyFill="1" applyBorder="1" applyAlignment="1">
      <alignment horizontal="left" indent="1"/>
    </xf>
    <xf numFmtId="3" fontId="7" fillId="0" borderId="21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3" fontId="7" fillId="0" borderId="7" xfId="21" applyNumberFormat="1" applyFont="1" applyFill="1" applyBorder="1" applyAlignment="1">
      <alignment/>
    </xf>
    <xf numFmtId="183" fontId="7" fillId="0" borderId="7" xfId="21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/>
    </xf>
    <xf numFmtId="3" fontId="12" fillId="0" borderId="2" xfId="0" applyNumberFormat="1" applyFont="1" applyFill="1" applyBorder="1" applyAlignment="1">
      <alignment/>
    </xf>
    <xf numFmtId="0" fontId="6" fillId="0" borderId="28" xfId="0" applyFont="1" applyFill="1" applyBorder="1" applyAlignment="1">
      <alignment horizontal="center" vertical="center" textRotation="90"/>
    </xf>
    <xf numFmtId="0" fontId="7" fillId="0" borderId="28" xfId="0" applyFont="1" applyFill="1" applyBorder="1" applyAlignment="1">
      <alignment horizontal="left" indent="1"/>
    </xf>
    <xf numFmtId="3" fontId="7" fillId="0" borderId="29" xfId="0" applyNumberFormat="1" applyFont="1" applyFill="1" applyBorder="1" applyAlignment="1">
      <alignment/>
    </xf>
    <xf numFmtId="3" fontId="7" fillId="0" borderId="30" xfId="0" applyNumberFormat="1" applyFont="1" applyFill="1" applyBorder="1" applyAlignment="1">
      <alignment/>
    </xf>
    <xf numFmtId="3" fontId="7" fillId="0" borderId="28" xfId="0" applyNumberFormat="1" applyFont="1" applyFill="1" applyBorder="1" applyAlignment="1">
      <alignment/>
    </xf>
    <xf numFmtId="3" fontId="7" fillId="0" borderId="30" xfId="21" applyNumberFormat="1" applyFont="1" applyFill="1" applyBorder="1" applyAlignment="1">
      <alignment/>
    </xf>
    <xf numFmtId="183" fontId="7" fillId="0" borderId="30" xfId="21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left" indent="1"/>
    </xf>
    <xf numFmtId="191" fontId="6" fillId="0" borderId="31" xfId="21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/>
    </xf>
    <xf numFmtId="196" fontId="7" fillId="0" borderId="0" xfId="21" applyNumberFormat="1" applyFont="1" applyFill="1" applyBorder="1" applyAlignment="1">
      <alignment/>
    </xf>
    <xf numFmtId="196" fontId="7" fillId="0" borderId="0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left" indent="2"/>
    </xf>
    <xf numFmtId="0" fontId="7" fillId="0" borderId="18" xfId="0" applyFont="1" applyFill="1" applyBorder="1" applyAlignment="1" quotePrefix="1">
      <alignment horizontal="left" indent="2"/>
    </xf>
    <xf numFmtId="191" fontId="7" fillId="0" borderId="0" xfId="0" applyNumberFormat="1" applyFont="1" applyFill="1" applyBorder="1" applyAlignment="1">
      <alignment horizontal="center"/>
    </xf>
    <xf numFmtId="191" fontId="7" fillId="0" borderId="0" xfId="21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left" indent="2"/>
    </xf>
    <xf numFmtId="0" fontId="7" fillId="0" borderId="3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91" fontId="6" fillId="0" borderId="2" xfId="21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2" fontId="7" fillId="0" borderId="0" xfId="21" applyNumberFormat="1" applyFont="1" applyFill="1" applyBorder="1" applyAlignment="1">
      <alignment/>
    </xf>
    <xf numFmtId="0" fontId="7" fillId="0" borderId="8" xfId="0" applyFont="1" applyFill="1" applyBorder="1" applyAlignment="1">
      <alignment/>
    </xf>
    <xf numFmtId="2" fontId="7" fillId="0" borderId="7" xfId="21" applyNumberFormat="1" applyFont="1" applyFill="1" applyBorder="1" applyAlignment="1">
      <alignment/>
    </xf>
    <xf numFmtId="191" fontId="6" fillId="0" borderId="0" xfId="21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18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91" fontId="7" fillId="0" borderId="18" xfId="21" applyNumberFormat="1" applyFont="1" applyFill="1" applyBorder="1" applyAlignment="1">
      <alignment/>
    </xf>
    <xf numFmtId="0" fontId="7" fillId="0" borderId="28" xfId="0" applyFont="1" applyFill="1" applyBorder="1" applyAlignment="1">
      <alignment horizontal="left" indent="2"/>
    </xf>
    <xf numFmtId="0" fontId="7" fillId="0" borderId="30" xfId="0" applyFont="1" applyFill="1" applyBorder="1" applyAlignment="1">
      <alignment/>
    </xf>
    <xf numFmtId="2" fontId="7" fillId="0" borderId="30" xfId="21" applyNumberFormat="1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/>
    </xf>
    <xf numFmtId="191" fontId="6" fillId="0" borderId="1" xfId="21" applyNumberFormat="1" applyFont="1" applyFill="1" applyBorder="1" applyAlignment="1">
      <alignment/>
    </xf>
    <xf numFmtId="191" fontId="6" fillId="0" borderId="1" xfId="21" applyNumberFormat="1" applyFont="1" applyFill="1" applyBorder="1" applyAlignment="1">
      <alignment horizontal="right"/>
    </xf>
    <xf numFmtId="191" fontId="6" fillId="0" borderId="26" xfId="21" applyNumberFormat="1" applyFont="1" applyFill="1" applyBorder="1" applyAlignment="1">
      <alignment/>
    </xf>
    <xf numFmtId="191" fontId="7" fillId="0" borderId="0" xfId="21" applyNumberFormat="1" applyFont="1" applyFill="1" applyBorder="1" applyAlignment="1">
      <alignment horizontal="left" indent="1"/>
    </xf>
    <xf numFmtId="191" fontId="7" fillId="0" borderId="8" xfId="21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191" fontId="7" fillId="0" borderId="30" xfId="21" applyNumberFormat="1" applyFont="1" applyFill="1" applyBorder="1" applyAlignment="1">
      <alignment horizontal="left" indent="1"/>
    </xf>
    <xf numFmtId="0" fontId="7" fillId="0" borderId="28" xfId="0" applyFont="1" applyFill="1" applyBorder="1" applyAlignment="1">
      <alignment/>
    </xf>
    <xf numFmtId="191" fontId="7" fillId="0" borderId="29" xfId="21" applyNumberFormat="1" applyFont="1" applyFill="1" applyBorder="1" applyAlignment="1">
      <alignment/>
    </xf>
    <xf numFmtId="191" fontId="7" fillId="0" borderId="30" xfId="21" applyNumberFormat="1" applyFont="1" applyFill="1" applyBorder="1" applyAlignment="1">
      <alignment/>
    </xf>
    <xf numFmtId="191" fontId="7" fillId="0" borderId="28" xfId="21" applyNumberFormat="1" applyFont="1" applyFill="1" applyBorder="1" applyAlignment="1">
      <alignment/>
    </xf>
    <xf numFmtId="191" fontId="6" fillId="0" borderId="34" xfId="21" applyNumberFormat="1" applyFont="1" applyFill="1" applyBorder="1" applyAlignment="1">
      <alignment horizontal="center"/>
    </xf>
    <xf numFmtId="191" fontId="6" fillId="0" borderId="0" xfId="21" applyNumberFormat="1" applyFont="1" applyFill="1" applyBorder="1" applyAlignment="1">
      <alignment horizontal="center"/>
    </xf>
    <xf numFmtId="191" fontId="7" fillId="0" borderId="7" xfId="21" applyNumberFormat="1" applyFont="1" applyFill="1" applyBorder="1" applyAlignment="1">
      <alignment horizontal="left" inden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/>
    </xf>
    <xf numFmtId="191" fontId="7" fillId="0" borderId="26" xfId="0" applyNumberFormat="1" applyFont="1" applyFill="1" applyBorder="1" applyAlignment="1">
      <alignment horizontal="right"/>
    </xf>
    <xf numFmtId="191" fontId="7" fillId="0" borderId="1" xfId="0" applyNumberFormat="1" applyFont="1" applyFill="1" applyBorder="1" applyAlignment="1">
      <alignment horizontal="right"/>
    </xf>
    <xf numFmtId="191" fontId="7" fillId="0" borderId="2" xfId="0" applyNumberFormat="1" applyFont="1" applyFill="1" applyBorder="1" applyAlignment="1">
      <alignment horizontal="right"/>
    </xf>
    <xf numFmtId="191" fontId="7" fillId="0" borderId="16" xfId="21" applyNumberFormat="1" applyFont="1" applyFill="1" applyBorder="1" applyAlignment="1">
      <alignment horizontal="right"/>
    </xf>
    <xf numFmtId="191" fontId="7" fillId="0" borderId="0" xfId="21" applyNumberFormat="1" applyFont="1" applyFill="1" applyBorder="1" applyAlignment="1">
      <alignment horizontal="right"/>
    </xf>
    <xf numFmtId="191" fontId="7" fillId="0" borderId="18" xfId="21" applyNumberFormat="1" applyFont="1" applyFill="1" applyBorder="1" applyAlignment="1">
      <alignment horizontal="right"/>
    </xf>
    <xf numFmtId="0" fontId="7" fillId="0" borderId="36" xfId="0" applyFont="1" applyFill="1" applyBorder="1" applyAlignment="1">
      <alignment horizontal="left"/>
    </xf>
    <xf numFmtId="0" fontId="7" fillId="0" borderId="36" xfId="0" applyFont="1" applyFill="1" applyBorder="1" applyAlignment="1">
      <alignment/>
    </xf>
    <xf numFmtId="191" fontId="7" fillId="0" borderId="37" xfId="21" applyNumberFormat="1" applyFont="1" applyFill="1" applyBorder="1" applyAlignment="1">
      <alignment horizontal="right" vertical="center"/>
    </xf>
    <xf numFmtId="191" fontId="7" fillId="0" borderId="38" xfId="21" applyNumberFormat="1" applyFont="1" applyFill="1" applyBorder="1" applyAlignment="1">
      <alignment vertical="center"/>
    </xf>
    <xf numFmtId="191" fontId="7" fillId="0" borderId="36" xfId="21" applyNumberFormat="1" applyFont="1" applyFill="1" applyBorder="1" applyAlignment="1">
      <alignment vertical="center"/>
    </xf>
    <xf numFmtId="191" fontId="7" fillId="0" borderId="38" xfId="21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183" fontId="7" fillId="0" borderId="21" xfId="21" applyNumberFormat="1" applyFont="1" applyFill="1" applyBorder="1" applyAlignment="1">
      <alignment/>
    </xf>
    <xf numFmtId="191" fontId="7" fillId="0" borderId="38" xfId="0" applyNumberFormat="1" applyFont="1" applyFill="1" applyBorder="1" applyAlignment="1">
      <alignment horizontal="center"/>
    </xf>
    <xf numFmtId="191" fontId="7" fillId="0" borderId="7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'[1]Soc. Aplicadas'!$C$41:$E$41</c:f>
              <c:numCache>
                <c:ptCount val="3"/>
                <c:pt idx="0">
                  <c:v>979</c:v>
                </c:pt>
                <c:pt idx="1">
                  <c:v>1586</c:v>
                </c:pt>
                <c:pt idx="2">
                  <c:v>2880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'[1]Soc. Aplicadas'!$C$42:$E$42</c:f>
              <c:numCache>
                <c:ptCount val="3"/>
                <c:pt idx="0">
                  <c:v>2281</c:v>
                </c:pt>
                <c:pt idx="1">
                  <c:v>4161</c:v>
                </c:pt>
                <c:pt idx="2">
                  <c:v>8969</c:v>
                </c:pt>
              </c:numCache>
            </c:numRef>
          </c:val>
        </c:ser>
        <c:axId val="44656829"/>
        <c:axId val="66367142"/>
      </c:barChart>
      <c:catAx>
        <c:axId val="44656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67142"/>
        <c:crosses val="autoZero"/>
        <c:auto val="1"/>
        <c:lblOffset val="100"/>
        <c:noMultiLvlLbl val="0"/>
      </c:catAx>
      <c:valAx>
        <c:axId val="663671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56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600075</xdr:colOff>
      <xdr:row>33</xdr:row>
      <xdr:rowOff>28575</xdr:rowOff>
    </xdr:from>
    <xdr:to>
      <xdr:col>40</xdr:col>
      <xdr:colOff>238125</xdr:colOff>
      <xdr:row>76</xdr:row>
      <xdr:rowOff>76200</xdr:rowOff>
    </xdr:to>
    <xdr:graphicFrame>
      <xdr:nvGraphicFramePr>
        <xdr:cNvPr id="1" name="Chart 1"/>
        <xdr:cNvGraphicFramePr/>
      </xdr:nvGraphicFramePr>
      <xdr:xfrm>
        <a:off x="19230975" y="5048250"/>
        <a:ext cx="47434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62865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62865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62865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68008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68008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62865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791527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791527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791527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62865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62865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62865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791527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68008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68008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791527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791527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68008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68008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68008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95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73152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95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73152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95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73152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791527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791527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791527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112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8924925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9334500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9334500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8515350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8515350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8515350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112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8924925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112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8924925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8515350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9334500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9334500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9334500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8515350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8515350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8515350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cosac\CONFIG~1\Temp\Diret&#243;rio%20tempor&#225;rio%202%20para%20Grande%20&#225;rea.zip\Ci&#234;ncias%20Sociais%20Aplicad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rfil%20das%20Grandes%20&#193;reas%20-%20Ci&#234;ncias%20Agr&#225;ri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c. Aplicadas"/>
      <sheetName val="Nº inst"/>
      <sheetName val="P&amp;D"/>
      <sheetName val="Estud"/>
      <sheetName val="Tecn"/>
      <sheetName val="Linhas"/>
      <sheetName val="Grupos&amp;Rel.%"/>
      <sheetName val="prod bibl"/>
      <sheetName val="Teses&amp;diss"/>
      <sheetName val="Prod_técn"/>
      <sheetName val="Inv_gr-área"/>
      <sheetName val="Total Mod"/>
      <sheetName val="Invt_Mod_P"/>
      <sheetName val="Inv_Mod_E"/>
      <sheetName val="Inv_Mod_A"/>
      <sheetName val="Invest_área"/>
    </sheetNames>
    <sheetDataSet>
      <sheetData sheetId="0">
        <row r="41">
          <cell r="C41">
            <v>979</v>
          </cell>
          <cell r="D41">
            <v>1586</v>
          </cell>
          <cell r="E41">
            <v>2880</v>
          </cell>
        </row>
        <row r="42">
          <cell r="C42">
            <v>2281</v>
          </cell>
          <cell r="D42">
            <v>4161</v>
          </cell>
          <cell r="E42">
            <v>8969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28125" style="4" customWidth="1"/>
    <col min="2" max="2" width="25.7109375" style="4" customWidth="1"/>
    <col min="3" max="6" width="7.7109375" style="4" bestFit="1" customWidth="1"/>
    <col min="7" max="8" width="9.00390625" style="4" bestFit="1" customWidth="1"/>
    <col min="9" max="12" width="7.7109375" style="4" bestFit="1" customWidth="1"/>
    <col min="13" max="14" width="9.00390625" style="4" bestFit="1" customWidth="1"/>
    <col min="15" max="20" width="6.140625" style="4" bestFit="1" customWidth="1"/>
    <col min="21" max="16384" width="9.57421875" style="4" customWidth="1"/>
  </cols>
  <sheetData>
    <row r="1" spans="1:20" ht="14.25">
      <c r="A1" s="1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</row>
    <row r="2" spans="1:20" ht="12" customHeight="1">
      <c r="A2" s="3"/>
      <c r="B2" s="5"/>
      <c r="C2" s="6"/>
      <c r="D2" s="6"/>
      <c r="E2" s="6"/>
      <c r="F2" s="6"/>
      <c r="G2" s="6"/>
      <c r="H2" s="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1.25">
      <c r="A3" s="7" t="s">
        <v>0</v>
      </c>
      <c r="B3" s="3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" customHeight="1">
      <c r="A4" s="8" t="s">
        <v>1</v>
      </c>
      <c r="B4" s="9"/>
      <c r="C4" s="10" t="s">
        <v>2</v>
      </c>
      <c r="D4" s="11"/>
      <c r="E4" s="11"/>
      <c r="F4" s="11"/>
      <c r="G4" s="11"/>
      <c r="H4" s="12"/>
      <c r="I4" s="10" t="s">
        <v>3</v>
      </c>
      <c r="J4" s="11"/>
      <c r="K4" s="11"/>
      <c r="L4" s="11"/>
      <c r="M4" s="11"/>
      <c r="N4" s="13"/>
      <c r="O4" s="11" t="s">
        <v>4</v>
      </c>
      <c r="P4" s="11"/>
      <c r="Q4" s="11"/>
      <c r="R4" s="11"/>
      <c r="S4" s="11"/>
      <c r="T4" s="11"/>
    </row>
    <row r="5" spans="1:20" ht="12" customHeight="1">
      <c r="A5" s="14"/>
      <c r="B5" s="15"/>
      <c r="C5" s="16">
        <v>2000</v>
      </c>
      <c r="D5" s="17">
        <v>2002</v>
      </c>
      <c r="E5" s="17">
        <v>2004</v>
      </c>
      <c r="F5" s="17">
        <v>2006</v>
      </c>
      <c r="G5" s="17">
        <v>2008</v>
      </c>
      <c r="H5" s="18">
        <v>2010</v>
      </c>
      <c r="I5" s="16">
        <v>2000</v>
      </c>
      <c r="J5" s="17">
        <v>2002</v>
      </c>
      <c r="K5" s="17">
        <v>2004</v>
      </c>
      <c r="L5" s="17">
        <v>2006</v>
      </c>
      <c r="M5" s="17">
        <v>2008</v>
      </c>
      <c r="N5" s="19">
        <v>2010</v>
      </c>
      <c r="O5" s="20">
        <v>2000</v>
      </c>
      <c r="P5" s="21">
        <v>2002</v>
      </c>
      <c r="Q5" s="22">
        <v>2004</v>
      </c>
      <c r="R5" s="22">
        <v>2006</v>
      </c>
      <c r="S5" s="22">
        <v>2008</v>
      </c>
      <c r="T5" s="22">
        <v>2010</v>
      </c>
    </row>
    <row r="6" spans="1:20" ht="11.25">
      <c r="A6" s="23" t="s">
        <v>5</v>
      </c>
      <c r="B6" s="24"/>
      <c r="C6" s="25">
        <v>124</v>
      </c>
      <c r="D6" s="26">
        <v>156</v>
      </c>
      <c r="E6" s="26">
        <v>196</v>
      </c>
      <c r="F6" s="27">
        <v>242</v>
      </c>
      <c r="G6" s="26">
        <v>260</v>
      </c>
      <c r="H6" s="28">
        <v>282</v>
      </c>
      <c r="I6" s="26">
        <v>224</v>
      </c>
      <c r="J6" s="26">
        <v>268</v>
      </c>
      <c r="K6" s="26">
        <v>335</v>
      </c>
      <c r="L6" s="26">
        <v>403</v>
      </c>
      <c r="M6" s="26">
        <v>422</v>
      </c>
      <c r="N6" s="29">
        <v>452</v>
      </c>
      <c r="O6" s="30">
        <f aca="true" t="shared" si="0" ref="O6:R12">+C6*100/I6</f>
        <v>55.357142857142854</v>
      </c>
      <c r="P6" s="30">
        <f t="shared" si="0"/>
        <v>58.208955223880594</v>
      </c>
      <c r="Q6" s="30">
        <f t="shared" si="0"/>
        <v>58.507462686567166</v>
      </c>
      <c r="R6" s="30">
        <f t="shared" si="0"/>
        <v>60.049627791563275</v>
      </c>
      <c r="S6" s="30">
        <f aca="true" t="shared" si="1" ref="S6:T12">+G6*100/M6</f>
        <v>61.611374407582936</v>
      </c>
      <c r="T6" s="30">
        <f t="shared" si="1"/>
        <v>62.389380530973455</v>
      </c>
    </row>
    <row r="7" spans="1:20" ht="11.25">
      <c r="A7" s="31" t="s">
        <v>6</v>
      </c>
      <c r="B7" s="3"/>
      <c r="C7" s="25">
        <v>930</v>
      </c>
      <c r="D7" s="26">
        <v>1429</v>
      </c>
      <c r="E7" s="26">
        <v>2120</v>
      </c>
      <c r="F7" s="32">
        <v>2501</v>
      </c>
      <c r="G7" s="26">
        <v>2754</v>
      </c>
      <c r="H7" s="33">
        <v>3438</v>
      </c>
      <c r="I7" s="26">
        <v>11760</v>
      </c>
      <c r="J7" s="26">
        <v>15158</v>
      </c>
      <c r="K7" s="26">
        <v>19470</v>
      </c>
      <c r="L7" s="26">
        <v>21024</v>
      </c>
      <c r="M7" s="26">
        <v>22797</v>
      </c>
      <c r="N7" s="29">
        <v>27523</v>
      </c>
      <c r="O7" s="30">
        <f t="shared" si="0"/>
        <v>7.908163265306122</v>
      </c>
      <c r="P7" s="30">
        <f t="shared" si="0"/>
        <v>9.427365087742446</v>
      </c>
      <c r="Q7" s="30">
        <f t="shared" si="0"/>
        <v>10.88854648176682</v>
      </c>
      <c r="R7" s="30">
        <f t="shared" si="0"/>
        <v>11.895928462709284</v>
      </c>
      <c r="S7" s="30">
        <f t="shared" si="1"/>
        <v>12.080536912751677</v>
      </c>
      <c r="T7" s="30">
        <f t="shared" si="1"/>
        <v>12.491370853468009</v>
      </c>
    </row>
    <row r="8" spans="1:20" ht="11.25" customHeight="1">
      <c r="A8" s="31" t="s">
        <v>7</v>
      </c>
      <c r="B8" s="3"/>
      <c r="C8" s="25">
        <v>4408</v>
      </c>
      <c r="D8" s="26">
        <v>5843</v>
      </c>
      <c r="E8" s="26">
        <v>9444</v>
      </c>
      <c r="F8" s="32">
        <v>11987</v>
      </c>
      <c r="G8" s="26">
        <v>14429</v>
      </c>
      <c r="H8" s="34">
        <v>18579</v>
      </c>
      <c r="I8" s="26">
        <v>48781</v>
      </c>
      <c r="J8" s="26">
        <v>56891</v>
      </c>
      <c r="K8" s="26">
        <v>77649</v>
      </c>
      <c r="L8" s="26">
        <v>90320</v>
      </c>
      <c r="M8" s="26">
        <v>104018</v>
      </c>
      <c r="N8" s="29">
        <v>128892</v>
      </c>
      <c r="O8" s="30">
        <f t="shared" si="0"/>
        <v>9.036305118796253</v>
      </c>
      <c r="P8" s="30">
        <f t="shared" si="0"/>
        <v>10.270517305021883</v>
      </c>
      <c r="Q8" s="30">
        <f t="shared" si="0"/>
        <v>12.162423212146969</v>
      </c>
      <c r="R8" s="30">
        <f t="shared" si="0"/>
        <v>13.271700620017715</v>
      </c>
      <c r="S8" s="30">
        <f t="shared" si="1"/>
        <v>13.87163760118441</v>
      </c>
      <c r="T8" s="30">
        <f t="shared" si="1"/>
        <v>14.414393445675449</v>
      </c>
    </row>
    <row r="9" spans="1:20" ht="11.25" customHeight="1">
      <c r="A9" s="31" t="s">
        <v>8</v>
      </c>
      <c r="B9" s="3"/>
      <c r="C9" s="25">
        <v>1948</v>
      </c>
      <c r="D9" s="26">
        <v>2854</v>
      </c>
      <c r="E9" s="26">
        <v>4876</v>
      </c>
      <c r="F9" s="32">
        <v>6355</v>
      </c>
      <c r="G9" s="26">
        <v>7600</v>
      </c>
      <c r="H9" s="35">
        <v>9720</v>
      </c>
      <c r="I9" s="26">
        <v>27662</v>
      </c>
      <c r="J9" s="26">
        <v>34349</v>
      </c>
      <c r="K9" s="26">
        <v>47973</v>
      </c>
      <c r="L9" s="26">
        <v>57586</v>
      </c>
      <c r="M9" s="26">
        <v>66785</v>
      </c>
      <c r="N9" s="29">
        <v>81726</v>
      </c>
      <c r="O9" s="30">
        <f t="shared" si="0"/>
        <v>7.0421516882365705</v>
      </c>
      <c r="P9" s="30">
        <f t="shared" si="0"/>
        <v>8.308829951381409</v>
      </c>
      <c r="Q9" s="30">
        <f t="shared" si="0"/>
        <v>10.164050611802471</v>
      </c>
      <c r="R9" s="30">
        <f t="shared" si="0"/>
        <v>11.035668391622965</v>
      </c>
      <c r="S9" s="30">
        <f t="shared" si="1"/>
        <v>11.379800853485063</v>
      </c>
      <c r="T9" s="30">
        <f t="shared" si="1"/>
        <v>11.893399897217531</v>
      </c>
    </row>
    <row r="10" spans="1:20" ht="11.25">
      <c r="A10" s="31" t="s">
        <v>9</v>
      </c>
      <c r="B10" s="3"/>
      <c r="C10" s="25">
        <v>3794</v>
      </c>
      <c r="D10" s="26">
        <v>4088</v>
      </c>
      <c r="E10" s="26">
        <v>8259</v>
      </c>
      <c r="F10" s="32">
        <v>11818</v>
      </c>
      <c r="G10" s="26">
        <v>16475</v>
      </c>
      <c r="H10" s="34">
        <v>21978</v>
      </c>
      <c r="I10" s="26">
        <v>59357</v>
      </c>
      <c r="J10" s="26">
        <v>61872</v>
      </c>
      <c r="K10" s="26">
        <v>102913</v>
      </c>
      <c r="L10" s="26">
        <v>141630</v>
      </c>
      <c r="M10" s="26">
        <v>160931</v>
      </c>
      <c r="N10" s="29">
        <v>213433</v>
      </c>
      <c r="O10" s="30">
        <f t="shared" si="0"/>
        <v>6.3918324713176204</v>
      </c>
      <c r="P10" s="30">
        <f t="shared" si="0"/>
        <v>6.6071890354279805</v>
      </c>
      <c r="Q10" s="30">
        <f t="shared" si="0"/>
        <v>8.025225190209206</v>
      </c>
      <c r="R10" s="30">
        <f t="shared" si="0"/>
        <v>8.344277342370967</v>
      </c>
      <c r="S10" s="30">
        <f t="shared" si="1"/>
        <v>10.237306671803443</v>
      </c>
      <c r="T10" s="30">
        <f t="shared" si="1"/>
        <v>10.297376694325619</v>
      </c>
    </row>
    <row r="11" spans="1:20" ht="11.25">
      <c r="A11" s="31" t="s">
        <v>10</v>
      </c>
      <c r="B11" s="3"/>
      <c r="C11" s="25">
        <v>672</v>
      </c>
      <c r="D11" s="26">
        <v>803</v>
      </c>
      <c r="E11" s="26">
        <v>1204</v>
      </c>
      <c r="F11" s="32">
        <v>1441</v>
      </c>
      <c r="G11" s="26">
        <v>1703</v>
      </c>
      <c r="H11" s="28">
        <v>1891</v>
      </c>
      <c r="I11" s="26">
        <v>16769</v>
      </c>
      <c r="J11" s="26">
        <v>18380</v>
      </c>
      <c r="K11" s="26">
        <v>22733</v>
      </c>
      <c r="L11" s="26">
        <v>23159</v>
      </c>
      <c r="M11" s="26">
        <v>24143</v>
      </c>
      <c r="N11" s="29">
        <v>27484</v>
      </c>
      <c r="O11" s="30">
        <f t="shared" si="0"/>
        <v>4.007394597173356</v>
      </c>
      <c r="P11" s="30">
        <f t="shared" si="0"/>
        <v>4.3688792165397174</v>
      </c>
      <c r="Q11" s="30">
        <f t="shared" si="0"/>
        <v>5.296265341134034</v>
      </c>
      <c r="R11" s="30">
        <f t="shared" si="0"/>
        <v>6.222203031218965</v>
      </c>
      <c r="S11" s="30">
        <f t="shared" si="1"/>
        <v>7.053804415358489</v>
      </c>
      <c r="T11" s="30">
        <f t="shared" si="1"/>
        <v>6.880366758841507</v>
      </c>
    </row>
    <row r="12" spans="1:20" ht="11.25">
      <c r="A12" s="36" t="s">
        <v>11</v>
      </c>
      <c r="B12" s="37"/>
      <c r="C12" s="38">
        <v>2488</v>
      </c>
      <c r="D12" s="39">
        <v>3519</v>
      </c>
      <c r="E12" s="39">
        <v>5474</v>
      </c>
      <c r="F12" s="40">
        <v>6948</v>
      </c>
      <c r="G12" s="39">
        <v>8023</v>
      </c>
      <c r="H12" s="41">
        <v>10422</v>
      </c>
      <c r="I12" s="39">
        <v>38126</v>
      </c>
      <c r="J12" s="39">
        <v>50473</v>
      </c>
      <c r="K12" s="39">
        <v>67903</v>
      </c>
      <c r="L12" s="39">
        <v>76719</v>
      </c>
      <c r="M12" s="39">
        <v>86075</v>
      </c>
      <c r="N12" s="42">
        <v>106715</v>
      </c>
      <c r="O12" s="43">
        <f t="shared" si="0"/>
        <v>6.525730472643341</v>
      </c>
      <c r="P12" s="43">
        <f t="shared" si="0"/>
        <v>6.972044459413944</v>
      </c>
      <c r="Q12" s="43">
        <f t="shared" si="0"/>
        <v>8.061499491922302</v>
      </c>
      <c r="R12" s="43">
        <f t="shared" si="0"/>
        <v>9.056426700035193</v>
      </c>
      <c r="S12" s="43">
        <f t="shared" si="1"/>
        <v>9.32094103979088</v>
      </c>
      <c r="T12" s="43">
        <f t="shared" si="1"/>
        <v>9.766199690765122</v>
      </c>
    </row>
    <row r="13" spans="1:20" s="46" customFormat="1" ht="12.75" customHeight="1">
      <c r="A13" s="44" t="s">
        <v>12</v>
      </c>
      <c r="B13" s="31"/>
      <c r="C13" s="45"/>
      <c r="D13" s="45"/>
      <c r="E13" s="45"/>
      <c r="F13" s="45"/>
      <c r="G13" s="45"/>
      <c r="H13" s="45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s="46" customFormat="1" ht="10.5" customHeight="1">
      <c r="A14" s="47" t="s">
        <v>13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s="46" customFormat="1" ht="10.5" customHeight="1">
      <c r="A15" s="47" t="s">
        <v>14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ht="12.75">
      <c r="A16" s="3"/>
      <c r="B16" s="48"/>
      <c r="C16" s="48"/>
      <c r="D16" s="48"/>
      <c r="E16" s="49"/>
      <c r="F16" s="48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>
      <c r="A17" s="3"/>
      <c r="B17" s="48"/>
      <c r="C17" s="48"/>
      <c r="D17" s="48"/>
      <c r="E17" s="49"/>
      <c r="F17" s="4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2" ht="11.25">
      <c r="A18" s="7" t="s"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2" customHeight="1">
      <c r="A19" s="8" t="s">
        <v>1</v>
      </c>
      <c r="B19" s="9"/>
      <c r="C19" s="10" t="s">
        <v>2</v>
      </c>
      <c r="D19" s="11"/>
      <c r="E19" s="11"/>
      <c r="F19" s="11"/>
      <c r="G19" s="11"/>
      <c r="H19" s="12"/>
      <c r="I19" s="10" t="s">
        <v>3</v>
      </c>
      <c r="J19" s="11"/>
      <c r="K19" s="11"/>
      <c r="L19" s="11"/>
      <c r="M19" s="11"/>
      <c r="N19" s="13"/>
      <c r="O19" s="11" t="s">
        <v>4</v>
      </c>
      <c r="P19" s="11"/>
      <c r="Q19" s="11"/>
      <c r="R19" s="11"/>
      <c r="S19" s="11"/>
      <c r="T19" s="11"/>
      <c r="U19" s="3"/>
      <c r="V19" s="3"/>
    </row>
    <row r="20" spans="1:22" ht="12" customHeight="1">
      <c r="A20" s="14"/>
      <c r="B20" s="15"/>
      <c r="C20" s="16">
        <v>2000</v>
      </c>
      <c r="D20" s="17">
        <v>2002</v>
      </c>
      <c r="E20" s="17">
        <v>2004</v>
      </c>
      <c r="F20" s="17">
        <v>2006</v>
      </c>
      <c r="G20" s="17">
        <v>2008</v>
      </c>
      <c r="H20" s="18">
        <v>2010</v>
      </c>
      <c r="I20" s="16">
        <v>2000</v>
      </c>
      <c r="J20" s="17">
        <v>2002</v>
      </c>
      <c r="K20" s="17">
        <v>2004</v>
      </c>
      <c r="L20" s="17">
        <v>2006</v>
      </c>
      <c r="M20" s="17">
        <v>2008</v>
      </c>
      <c r="N20" s="19">
        <v>2010</v>
      </c>
      <c r="O20" s="50">
        <v>2000</v>
      </c>
      <c r="P20" s="17">
        <v>2002</v>
      </c>
      <c r="Q20" s="17">
        <v>2004</v>
      </c>
      <c r="R20" s="17">
        <v>2006</v>
      </c>
      <c r="S20" s="17">
        <v>2008</v>
      </c>
      <c r="T20" s="51">
        <v>2010</v>
      </c>
      <c r="U20" s="3"/>
      <c r="V20" s="3"/>
    </row>
    <row r="21" spans="1:22" ht="11.25">
      <c r="A21" s="31" t="s">
        <v>16</v>
      </c>
      <c r="B21" s="3"/>
      <c r="C21" s="52">
        <f>+C12/C7</f>
        <v>2.675268817204301</v>
      </c>
      <c r="D21" s="53">
        <f>+D12/D7</f>
        <v>2.4625612316305108</v>
      </c>
      <c r="E21" s="53">
        <v>4.7</v>
      </c>
      <c r="F21" s="53">
        <f aca="true" t="shared" si="2" ref="F21:M21">+F12/F7</f>
        <v>2.7780887644942025</v>
      </c>
      <c r="G21" s="53">
        <f t="shared" si="2"/>
        <v>2.913217138707335</v>
      </c>
      <c r="H21" s="53">
        <f>+H12/H7</f>
        <v>3.031413612565445</v>
      </c>
      <c r="I21" s="52">
        <f t="shared" si="2"/>
        <v>3.2420068027210887</v>
      </c>
      <c r="J21" s="53">
        <f t="shared" si="2"/>
        <v>3.329792848660773</v>
      </c>
      <c r="K21" s="53">
        <f t="shared" si="2"/>
        <v>3.4875706214689264</v>
      </c>
      <c r="L21" s="53">
        <f t="shared" si="2"/>
        <v>3.649115296803653</v>
      </c>
      <c r="M21" s="53">
        <f t="shared" si="2"/>
        <v>3.7757161029960082</v>
      </c>
      <c r="N21" s="54">
        <f>+N12/N7</f>
        <v>3.877302619627221</v>
      </c>
      <c r="O21" s="55">
        <f aca="true" t="shared" si="3" ref="O21:T26">+C21/I21*100</f>
        <v>82.51891436374804</v>
      </c>
      <c r="P21" s="55">
        <f t="shared" si="3"/>
        <v>73.95538832456022</v>
      </c>
      <c r="Q21" s="55">
        <f t="shared" si="3"/>
        <v>134.76429612830069</v>
      </c>
      <c r="R21" s="55">
        <f t="shared" si="3"/>
        <v>76.13047378710112</v>
      </c>
      <c r="S21" s="55">
        <f t="shared" si="3"/>
        <v>77.15667860715784</v>
      </c>
      <c r="T21" s="55">
        <f t="shared" si="3"/>
        <v>78.18357012476105</v>
      </c>
      <c r="U21" s="3"/>
      <c r="V21" s="3"/>
    </row>
    <row r="22" spans="1:22" ht="11.25">
      <c r="A22" s="31" t="s">
        <v>17</v>
      </c>
      <c r="B22" s="3"/>
      <c r="C22" s="56">
        <f>+C8/C7</f>
        <v>4.7397849462365595</v>
      </c>
      <c r="D22" s="57">
        <f>+D8/D7</f>
        <v>4.0888733379986</v>
      </c>
      <c r="E22" s="57">
        <v>8.1</v>
      </c>
      <c r="F22" s="57">
        <f aca="true" t="shared" si="4" ref="F22:M22">+F8/F7</f>
        <v>4.792882846861255</v>
      </c>
      <c r="G22" s="57">
        <f t="shared" si="4"/>
        <v>5.239288307915759</v>
      </c>
      <c r="H22" s="57">
        <f>+H8/H7</f>
        <v>5.4040139616055844</v>
      </c>
      <c r="I22" s="56">
        <f t="shared" si="4"/>
        <v>4.148044217687075</v>
      </c>
      <c r="J22" s="57">
        <f t="shared" si="4"/>
        <v>3.7531996305581212</v>
      </c>
      <c r="K22" s="57">
        <f t="shared" si="4"/>
        <v>3.988135593220339</v>
      </c>
      <c r="L22" s="57">
        <f t="shared" si="4"/>
        <v>4.296042617960426</v>
      </c>
      <c r="M22" s="57">
        <f t="shared" si="4"/>
        <v>4.5627933500021935</v>
      </c>
      <c r="N22" s="58">
        <f>+N8/N7</f>
        <v>4.683065072848163</v>
      </c>
      <c r="O22" s="55">
        <f t="shared" si="3"/>
        <v>114.26553569574615</v>
      </c>
      <c r="P22" s="55">
        <f t="shared" si="3"/>
        <v>108.9436678163203</v>
      </c>
      <c r="Q22" s="55">
        <f t="shared" si="3"/>
        <v>203.102422439439</v>
      </c>
      <c r="R22" s="55">
        <f t="shared" si="3"/>
        <v>111.56506750709814</v>
      </c>
      <c r="S22" s="55">
        <f t="shared" si="3"/>
        <v>114.82633347647095</v>
      </c>
      <c r="T22" s="55">
        <f t="shared" si="3"/>
        <v>115.39480826216561</v>
      </c>
      <c r="U22" s="3"/>
      <c r="V22" s="3"/>
    </row>
    <row r="23" spans="1:22" ht="11.25">
      <c r="A23" s="31" t="s">
        <v>18</v>
      </c>
      <c r="B23" s="3"/>
      <c r="C23" s="56">
        <f>+C10/C7</f>
        <v>4.079569892473118</v>
      </c>
      <c r="D23" s="57">
        <f>+D10/D7</f>
        <v>2.86074177746676</v>
      </c>
      <c r="E23" s="57">
        <v>6.2</v>
      </c>
      <c r="F23" s="57">
        <f aca="true" t="shared" si="5" ref="F23:M23">+F10/F7</f>
        <v>4.72530987604958</v>
      </c>
      <c r="G23" s="57">
        <f t="shared" si="5"/>
        <v>5.982207697893973</v>
      </c>
      <c r="H23" s="57">
        <f>+H10/H7</f>
        <v>6.392670157068062</v>
      </c>
      <c r="I23" s="56">
        <f t="shared" si="5"/>
        <v>5.0473639455782315</v>
      </c>
      <c r="J23" s="57">
        <f t="shared" si="5"/>
        <v>4.081804987465365</v>
      </c>
      <c r="K23" s="57">
        <f t="shared" si="5"/>
        <v>5.285721623009759</v>
      </c>
      <c r="L23" s="57">
        <f t="shared" si="5"/>
        <v>6.736586757990867</v>
      </c>
      <c r="M23" s="57">
        <f t="shared" si="5"/>
        <v>7.059306049041541</v>
      </c>
      <c r="N23" s="58">
        <f>+N10/N7</f>
        <v>7.754714239000109</v>
      </c>
      <c r="O23" s="55">
        <f t="shared" si="3"/>
        <v>80.82575254053248</v>
      </c>
      <c r="P23" s="55">
        <f t="shared" si="3"/>
        <v>70.08521441498763</v>
      </c>
      <c r="Q23" s="55">
        <f t="shared" si="3"/>
        <v>117.29713447280712</v>
      </c>
      <c r="R23" s="55">
        <f t="shared" si="3"/>
        <v>70.14397714754385</v>
      </c>
      <c r="S23" s="55">
        <f t="shared" si="3"/>
        <v>84.74214967215073</v>
      </c>
      <c r="T23" s="55">
        <f t="shared" si="3"/>
        <v>82.4359216864235</v>
      </c>
      <c r="U23" s="3"/>
      <c r="V23" s="3"/>
    </row>
    <row r="24" spans="1:22" ht="11.25">
      <c r="A24" s="31" t="s">
        <v>19</v>
      </c>
      <c r="B24" s="3"/>
      <c r="C24" s="56">
        <f>+C11/C7</f>
        <v>0.7225806451612903</v>
      </c>
      <c r="D24" s="57">
        <f>+D11/D7</f>
        <v>0.5619314205738278</v>
      </c>
      <c r="E24" s="57">
        <v>2.071607411116675</v>
      </c>
      <c r="F24" s="57">
        <f aca="true" t="shared" si="6" ref="F24:M24">+F11/F7</f>
        <v>0.5761695321871252</v>
      </c>
      <c r="G24" s="57">
        <f t="shared" si="6"/>
        <v>0.6183732752360204</v>
      </c>
      <c r="H24" s="57">
        <f>+H11/H7</f>
        <v>0.5500290866783013</v>
      </c>
      <c r="I24" s="56">
        <f t="shared" si="6"/>
        <v>1.4259353741496599</v>
      </c>
      <c r="J24" s="57">
        <f t="shared" si="6"/>
        <v>1.2125610238817786</v>
      </c>
      <c r="K24" s="57">
        <f t="shared" si="6"/>
        <v>1.1675911658962506</v>
      </c>
      <c r="L24" s="57">
        <f t="shared" si="6"/>
        <v>1.101550608828006</v>
      </c>
      <c r="M24" s="57">
        <f t="shared" si="6"/>
        <v>1.0590428565162082</v>
      </c>
      <c r="N24" s="58">
        <f>+N11/N7</f>
        <v>0.9985830033063257</v>
      </c>
      <c r="O24" s="55">
        <f t="shared" si="3"/>
        <v>50.67415103522437</v>
      </c>
      <c r="P24" s="55">
        <f t="shared" si="3"/>
        <v>46.34252705689925</v>
      </c>
      <c r="Q24" s="55">
        <f t="shared" si="3"/>
        <v>177.42575240593703</v>
      </c>
      <c r="R24" s="55">
        <f t="shared" si="3"/>
        <v>52.30531648474511</v>
      </c>
      <c r="S24" s="55">
        <f t="shared" si="3"/>
        <v>58.38982543824528</v>
      </c>
      <c r="T24" s="55">
        <f t="shared" si="3"/>
        <v>55.08095820348888</v>
      </c>
      <c r="U24" s="3"/>
      <c r="V24" s="3"/>
    </row>
    <row r="25" spans="1:22" ht="11.25">
      <c r="A25" s="31" t="s">
        <v>20</v>
      </c>
      <c r="B25" s="3"/>
      <c r="C25" s="56">
        <f>+C8/C12</f>
        <v>1.7717041800643087</v>
      </c>
      <c r="D25" s="57">
        <f>+D8/D12</f>
        <v>1.6604148905939187</v>
      </c>
      <c r="E25" s="57">
        <v>1.7</v>
      </c>
      <c r="F25" s="57">
        <f aca="true" t="shared" si="7" ref="F25:M25">+F8/F12</f>
        <v>1.72524467472654</v>
      </c>
      <c r="G25" s="57">
        <f t="shared" si="7"/>
        <v>1.7984544434750094</v>
      </c>
      <c r="H25" s="57">
        <f>+H8/H12</f>
        <v>1.782671272308578</v>
      </c>
      <c r="I25" s="56">
        <f t="shared" si="7"/>
        <v>1.279468079525783</v>
      </c>
      <c r="J25" s="57">
        <f t="shared" si="7"/>
        <v>1.1271570938917836</v>
      </c>
      <c r="K25" s="57">
        <f t="shared" si="7"/>
        <v>1.1435282682650252</v>
      </c>
      <c r="L25" s="57">
        <f t="shared" si="7"/>
        <v>1.1772833326816043</v>
      </c>
      <c r="M25" s="57">
        <f t="shared" si="7"/>
        <v>1.2084577403427244</v>
      </c>
      <c r="N25" s="58">
        <f>+N8/N12</f>
        <v>1.2078152087335425</v>
      </c>
      <c r="O25" s="55">
        <f t="shared" si="3"/>
        <v>138.47193286142522</v>
      </c>
      <c r="P25" s="55">
        <f t="shared" si="3"/>
        <v>147.30998008990326</v>
      </c>
      <c r="Q25" s="55">
        <f t="shared" si="3"/>
        <v>148.66270009916417</v>
      </c>
      <c r="R25" s="55">
        <f t="shared" si="3"/>
        <v>146.54455956637003</v>
      </c>
      <c r="S25" s="55">
        <f t="shared" si="3"/>
        <v>148.82228674086352</v>
      </c>
      <c r="T25" s="55">
        <f t="shared" si="3"/>
        <v>147.59470318127572</v>
      </c>
      <c r="U25" s="3"/>
      <c r="V25" s="3"/>
    </row>
    <row r="26" spans="1:20" ht="11.25">
      <c r="A26" s="59" t="s">
        <v>21</v>
      </c>
      <c r="B26" s="36"/>
      <c r="C26" s="38">
        <f aca="true" t="shared" si="8" ref="C26:M26">+C9/C8*100</f>
        <v>44.19237749546279</v>
      </c>
      <c r="D26" s="39">
        <f t="shared" si="8"/>
        <v>48.84477152147869</v>
      </c>
      <c r="E26" s="39">
        <f t="shared" si="8"/>
        <v>51.6306649724693</v>
      </c>
      <c r="F26" s="39">
        <f>+F9/F8*100</f>
        <v>53.01576708100442</v>
      </c>
      <c r="G26" s="39">
        <f t="shared" si="8"/>
        <v>52.6717028207083</v>
      </c>
      <c r="H26" s="39">
        <f>+H9/H8*100</f>
        <v>52.317132246084284</v>
      </c>
      <c r="I26" s="38">
        <f t="shared" si="8"/>
        <v>56.706504581701886</v>
      </c>
      <c r="J26" s="39">
        <f t="shared" si="8"/>
        <v>60.37686101492328</v>
      </c>
      <c r="K26" s="39">
        <f t="shared" si="8"/>
        <v>61.78186454429549</v>
      </c>
      <c r="L26" s="39">
        <f>+L9/L8*100</f>
        <v>63.7577502214349</v>
      </c>
      <c r="M26" s="39">
        <f t="shared" si="8"/>
        <v>64.20523370955027</v>
      </c>
      <c r="N26" s="42">
        <f>+N9/N8*100</f>
        <v>63.40657294479099</v>
      </c>
      <c r="O26" s="60">
        <f t="shared" si="3"/>
        <v>77.9317607767396</v>
      </c>
      <c r="P26" s="60">
        <f t="shared" si="3"/>
        <v>80.89981940168401</v>
      </c>
      <c r="Q26" s="60">
        <f t="shared" si="3"/>
        <v>83.56928906775202</v>
      </c>
      <c r="R26" s="60">
        <f t="shared" si="3"/>
        <v>83.1518786294641</v>
      </c>
      <c r="S26" s="60">
        <f t="shared" si="3"/>
        <v>82.03646303817378</v>
      </c>
      <c r="T26" s="60">
        <f t="shared" si="3"/>
        <v>82.51058181560697</v>
      </c>
    </row>
    <row r="27" spans="1:22" ht="12.75" customHeight="1">
      <c r="A27" s="61" t="s">
        <v>22</v>
      </c>
      <c r="B27" s="3"/>
      <c r="C27" s="3"/>
      <c r="D27" s="62"/>
      <c r="E27" s="62"/>
      <c r="F27" s="62"/>
      <c r="G27" s="3"/>
      <c r="H27" s="3"/>
      <c r="I27" s="3"/>
      <c r="J27" s="6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1.25">
      <c r="A28" s="61"/>
      <c r="B28" s="3"/>
      <c r="C28" s="3"/>
      <c r="D28" s="3"/>
      <c r="E28" s="3"/>
      <c r="F28" s="3"/>
      <c r="G28" s="3"/>
      <c r="H28" s="3"/>
      <c r="I28" s="3"/>
      <c r="J28" s="63"/>
      <c r="K28" s="64"/>
      <c r="L28" s="64"/>
      <c r="M28" s="64"/>
      <c r="N28" s="64"/>
      <c r="O28" s="64"/>
      <c r="P28" s="64"/>
      <c r="Q28" s="3"/>
      <c r="R28" s="3"/>
      <c r="S28" s="3"/>
      <c r="T28" s="3"/>
      <c r="U28" s="3"/>
      <c r="V28" s="3"/>
    </row>
    <row r="29" spans="1:22" ht="11.25">
      <c r="A29" s="61"/>
      <c r="B29" s="3"/>
      <c r="C29" s="3"/>
      <c r="D29" s="3"/>
      <c r="E29" s="3"/>
      <c r="F29" s="3"/>
      <c r="G29" s="3"/>
      <c r="H29" s="3"/>
      <c r="I29" s="3"/>
      <c r="J29" s="63"/>
      <c r="K29" s="64"/>
      <c r="L29" s="64"/>
      <c r="M29" s="64"/>
      <c r="N29" s="64"/>
      <c r="O29" s="64"/>
      <c r="P29" s="64"/>
      <c r="Q29" s="3"/>
      <c r="R29" s="3"/>
      <c r="S29" s="3"/>
      <c r="T29" s="3"/>
      <c r="U29" s="3"/>
      <c r="V29" s="3"/>
    </row>
    <row r="30" spans="1:22" ht="11.25">
      <c r="A30" s="65" t="s">
        <v>23</v>
      </c>
      <c r="B30" s="6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1.25">
      <c r="A31" s="65" t="s">
        <v>24</v>
      </c>
      <c r="B31" s="6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2.75" customHeight="1">
      <c r="A32" s="66" t="s">
        <v>25</v>
      </c>
      <c r="B32" s="67"/>
      <c r="C32" s="10" t="s">
        <v>26</v>
      </c>
      <c r="D32" s="11"/>
      <c r="E32" s="11"/>
      <c r="F32" s="11"/>
      <c r="G32" s="11"/>
      <c r="H32" s="12"/>
      <c r="I32" s="10" t="s">
        <v>27</v>
      </c>
      <c r="J32" s="11"/>
      <c r="K32" s="11"/>
      <c r="L32" s="11"/>
      <c r="M32" s="11"/>
      <c r="N32" s="12"/>
      <c r="O32" s="11" t="s">
        <v>28</v>
      </c>
      <c r="P32" s="11"/>
      <c r="Q32" s="11"/>
      <c r="R32" s="11"/>
      <c r="S32" s="11"/>
      <c r="T32" s="11"/>
      <c r="U32" s="3"/>
      <c r="V32" s="3"/>
    </row>
    <row r="33" spans="1:22" ht="22.5" customHeight="1">
      <c r="A33" s="68"/>
      <c r="B33" s="69"/>
      <c r="C33" s="70" t="s">
        <v>29</v>
      </c>
      <c r="D33" s="71" t="s">
        <v>30</v>
      </c>
      <c r="E33" s="71" t="s">
        <v>31</v>
      </c>
      <c r="F33" s="71" t="s">
        <v>32</v>
      </c>
      <c r="G33" s="71" t="s">
        <v>33</v>
      </c>
      <c r="H33" s="72" t="s">
        <v>34</v>
      </c>
      <c r="I33" s="70" t="s">
        <v>29</v>
      </c>
      <c r="J33" s="71" t="s">
        <v>30</v>
      </c>
      <c r="K33" s="71" t="s">
        <v>31</v>
      </c>
      <c r="L33" s="71" t="s">
        <v>32</v>
      </c>
      <c r="M33" s="71" t="s">
        <v>33</v>
      </c>
      <c r="N33" s="72" t="s">
        <v>34</v>
      </c>
      <c r="O33" s="70" t="s">
        <v>29</v>
      </c>
      <c r="P33" s="71" t="s">
        <v>30</v>
      </c>
      <c r="Q33" s="71" t="s">
        <v>31</v>
      </c>
      <c r="R33" s="71" t="s">
        <v>32</v>
      </c>
      <c r="S33" s="71" t="s">
        <v>33</v>
      </c>
      <c r="T33" s="73" t="s">
        <v>34</v>
      </c>
      <c r="U33" s="3"/>
      <c r="V33" s="3"/>
    </row>
    <row r="34" spans="1:22" ht="11.25" customHeight="1">
      <c r="A34" s="74" t="s">
        <v>2</v>
      </c>
      <c r="B34" s="75" t="s">
        <v>35</v>
      </c>
      <c r="C34" s="76"/>
      <c r="D34" s="77"/>
      <c r="E34" s="77"/>
      <c r="F34" s="77"/>
      <c r="G34" s="77"/>
      <c r="H34" s="78"/>
      <c r="I34" s="77"/>
      <c r="J34" s="79"/>
      <c r="K34" s="77"/>
      <c r="L34" s="77"/>
      <c r="M34" s="77"/>
      <c r="N34" s="78"/>
      <c r="O34" s="77"/>
      <c r="P34" s="80"/>
      <c r="Q34" s="81"/>
      <c r="R34" s="3"/>
      <c r="S34" s="3"/>
      <c r="T34" s="3"/>
      <c r="U34" s="3"/>
      <c r="V34" s="3"/>
    </row>
    <row r="35" spans="1:22" ht="10.5" customHeight="1">
      <c r="A35" s="82"/>
      <c r="B35" s="83" t="s">
        <v>36</v>
      </c>
      <c r="C35" s="84">
        <v>1660</v>
      </c>
      <c r="D35" s="30">
        <v>2642</v>
      </c>
      <c r="E35" s="30">
        <v>4625</v>
      </c>
      <c r="F35" s="30">
        <v>6095</v>
      </c>
      <c r="G35" s="30">
        <v>7002</v>
      </c>
      <c r="H35" s="85">
        <v>8545</v>
      </c>
      <c r="I35" s="86"/>
      <c r="J35" s="87"/>
      <c r="K35" s="86"/>
      <c r="L35" s="86"/>
      <c r="M35" s="86"/>
      <c r="N35" s="88"/>
      <c r="O35" s="86"/>
      <c r="P35" s="89"/>
      <c r="Q35" s="90"/>
      <c r="R35" s="3"/>
      <c r="S35" s="3"/>
      <c r="T35" s="3"/>
      <c r="U35" s="3"/>
      <c r="V35" s="3"/>
    </row>
    <row r="36" spans="1:22" ht="10.5" customHeight="1">
      <c r="A36" s="82"/>
      <c r="B36" s="91" t="s">
        <v>37</v>
      </c>
      <c r="C36" s="84">
        <v>4719</v>
      </c>
      <c r="D36" s="30">
        <v>8178</v>
      </c>
      <c r="E36" s="30">
        <v>15822</v>
      </c>
      <c r="F36" s="30">
        <v>23541</v>
      </c>
      <c r="G36" s="30">
        <v>28513</v>
      </c>
      <c r="H36" s="85">
        <v>36639</v>
      </c>
      <c r="I36" s="30">
        <f aca="true" t="shared" si="9" ref="I36:N36">+C36/4</f>
        <v>1179.75</v>
      </c>
      <c r="J36" s="92">
        <f t="shared" si="9"/>
        <v>2044.5</v>
      </c>
      <c r="K36" s="30">
        <f t="shared" si="9"/>
        <v>3955.5</v>
      </c>
      <c r="L36" s="30">
        <f t="shared" si="9"/>
        <v>5885.25</v>
      </c>
      <c r="M36" s="30">
        <f t="shared" si="9"/>
        <v>7128.25</v>
      </c>
      <c r="N36" s="85">
        <f t="shared" si="9"/>
        <v>9159.75</v>
      </c>
      <c r="O36" s="93">
        <f aca="true" t="shared" si="10" ref="O36:T40">+I36/C$9</f>
        <v>0.6056211498973306</v>
      </c>
      <c r="P36" s="93">
        <f t="shared" si="10"/>
        <v>0.7163629992992292</v>
      </c>
      <c r="Q36" s="93">
        <f t="shared" si="10"/>
        <v>0.8112182116488925</v>
      </c>
      <c r="R36" s="93">
        <f t="shared" si="10"/>
        <v>0.9260818253343823</v>
      </c>
      <c r="S36" s="93">
        <f t="shared" si="10"/>
        <v>0.9379276315789473</v>
      </c>
      <c r="T36" s="93">
        <f t="shared" si="10"/>
        <v>0.9423611111111111</v>
      </c>
      <c r="U36" s="3"/>
      <c r="V36" s="3"/>
    </row>
    <row r="37" spans="1:20" ht="10.5" customHeight="1">
      <c r="A37" s="82"/>
      <c r="B37" s="91" t="s">
        <v>38</v>
      </c>
      <c r="C37" s="84">
        <v>809</v>
      </c>
      <c r="D37" s="30">
        <v>1332</v>
      </c>
      <c r="E37" s="30">
        <v>2440</v>
      </c>
      <c r="F37" s="30">
        <v>3565</v>
      </c>
      <c r="G37" s="30">
        <v>4184</v>
      </c>
      <c r="H37" s="85">
        <v>5724</v>
      </c>
      <c r="I37" s="30">
        <f aca="true" t="shared" si="11" ref="I37:N45">+C37/4</f>
        <v>202.25</v>
      </c>
      <c r="J37" s="92">
        <f>+D37/4</f>
        <v>333</v>
      </c>
      <c r="K37" s="30">
        <f t="shared" si="11"/>
        <v>610</v>
      </c>
      <c r="L37" s="30">
        <f t="shared" si="11"/>
        <v>891.25</v>
      </c>
      <c r="M37" s="30">
        <f t="shared" si="11"/>
        <v>1046</v>
      </c>
      <c r="N37" s="85">
        <f t="shared" si="11"/>
        <v>1431</v>
      </c>
      <c r="O37" s="93">
        <f t="shared" si="10"/>
        <v>0.10382443531827515</v>
      </c>
      <c r="P37" s="93">
        <f t="shared" si="10"/>
        <v>0.11667834618079888</v>
      </c>
      <c r="Q37" s="93">
        <f t="shared" si="10"/>
        <v>0.1251025430680886</v>
      </c>
      <c r="R37" s="93">
        <f t="shared" si="10"/>
        <v>0.1402439024390244</v>
      </c>
      <c r="S37" s="93">
        <f t="shared" si="10"/>
        <v>0.1376315789473684</v>
      </c>
      <c r="T37" s="93">
        <f t="shared" si="10"/>
        <v>0.14722222222222223</v>
      </c>
    </row>
    <row r="38" spans="1:20" ht="10.5" customHeight="1">
      <c r="A38" s="82"/>
      <c r="B38" s="94" t="s">
        <v>39</v>
      </c>
      <c r="C38" s="84">
        <v>6850</v>
      </c>
      <c r="D38" s="30">
        <v>11867</v>
      </c>
      <c r="E38" s="30">
        <v>24121</v>
      </c>
      <c r="F38" s="30">
        <v>42666</v>
      </c>
      <c r="G38" s="30">
        <v>50300</v>
      </c>
      <c r="H38" s="85">
        <v>60804</v>
      </c>
      <c r="I38" s="30">
        <f t="shared" si="11"/>
        <v>1712.5</v>
      </c>
      <c r="J38" s="92">
        <f t="shared" si="11"/>
        <v>2966.75</v>
      </c>
      <c r="K38" s="30">
        <f>+E38/4</f>
        <v>6030.25</v>
      </c>
      <c r="L38" s="30">
        <f t="shared" si="11"/>
        <v>10666.5</v>
      </c>
      <c r="M38" s="30">
        <f t="shared" si="11"/>
        <v>12575</v>
      </c>
      <c r="N38" s="85">
        <f t="shared" si="11"/>
        <v>15201</v>
      </c>
      <c r="O38" s="93">
        <f t="shared" si="10"/>
        <v>0.8791067761806981</v>
      </c>
      <c r="P38" s="93">
        <f t="shared" si="10"/>
        <v>1.0395059565522073</v>
      </c>
      <c r="Q38" s="93">
        <f t="shared" si="10"/>
        <v>1.2367206726825266</v>
      </c>
      <c r="R38" s="93">
        <f t="shared" si="10"/>
        <v>1.6784421715184894</v>
      </c>
      <c r="S38" s="93">
        <f t="shared" si="10"/>
        <v>1.6546052631578947</v>
      </c>
      <c r="T38" s="93">
        <f t="shared" si="10"/>
        <v>1.5638888888888889</v>
      </c>
    </row>
    <row r="39" spans="1:20" ht="10.5" customHeight="1">
      <c r="A39" s="82"/>
      <c r="B39" s="91" t="s">
        <v>40</v>
      </c>
      <c r="C39" s="84">
        <v>979</v>
      </c>
      <c r="D39" s="30">
        <v>1586</v>
      </c>
      <c r="E39" s="30">
        <v>2880</v>
      </c>
      <c r="F39" s="30">
        <v>3828</v>
      </c>
      <c r="G39" s="30">
        <v>4320</v>
      </c>
      <c r="H39" s="85">
        <v>5466</v>
      </c>
      <c r="I39" s="30">
        <f t="shared" si="11"/>
        <v>244.75</v>
      </c>
      <c r="J39" s="92">
        <f t="shared" si="11"/>
        <v>396.5</v>
      </c>
      <c r="K39" s="30">
        <f t="shared" si="11"/>
        <v>720</v>
      </c>
      <c r="L39" s="30">
        <f>+F39/4</f>
        <v>957</v>
      </c>
      <c r="M39" s="30">
        <f t="shared" si="11"/>
        <v>1080</v>
      </c>
      <c r="N39" s="85">
        <f t="shared" si="11"/>
        <v>1366.5</v>
      </c>
      <c r="O39" s="93">
        <f t="shared" si="10"/>
        <v>0.1256416837782341</v>
      </c>
      <c r="P39" s="93">
        <f t="shared" si="10"/>
        <v>0.13892782060266293</v>
      </c>
      <c r="Q39" s="93">
        <f t="shared" si="10"/>
        <v>0.14766201804757997</v>
      </c>
      <c r="R39" s="93">
        <f t="shared" si="10"/>
        <v>0.15059008654602676</v>
      </c>
      <c r="S39" s="93">
        <f t="shared" si="10"/>
        <v>0.14210526315789473</v>
      </c>
      <c r="T39" s="93">
        <f t="shared" si="10"/>
        <v>0.14058641975308642</v>
      </c>
    </row>
    <row r="40" spans="1:20" ht="10.5" customHeight="1">
      <c r="A40" s="82"/>
      <c r="B40" s="91" t="s">
        <v>41</v>
      </c>
      <c r="C40" s="84">
        <v>2281</v>
      </c>
      <c r="D40" s="30">
        <v>4161</v>
      </c>
      <c r="E40" s="30">
        <v>8969</v>
      </c>
      <c r="F40" s="30">
        <v>14227</v>
      </c>
      <c r="G40" s="30">
        <v>19133</v>
      </c>
      <c r="H40" s="85">
        <v>25469</v>
      </c>
      <c r="I40" s="30">
        <f t="shared" si="11"/>
        <v>570.25</v>
      </c>
      <c r="J40" s="92">
        <f t="shared" si="11"/>
        <v>1040.25</v>
      </c>
      <c r="K40" s="30">
        <f t="shared" si="11"/>
        <v>2242.25</v>
      </c>
      <c r="L40" s="30">
        <f t="shared" si="11"/>
        <v>3556.75</v>
      </c>
      <c r="M40" s="30">
        <f>+G40/4</f>
        <v>4783.25</v>
      </c>
      <c r="N40" s="85">
        <f>+H40/4</f>
        <v>6367.25</v>
      </c>
      <c r="O40" s="93">
        <f t="shared" si="10"/>
        <v>0.29273613963039014</v>
      </c>
      <c r="P40" s="93">
        <f t="shared" si="10"/>
        <v>0.3644884372810091</v>
      </c>
      <c r="Q40" s="93">
        <f t="shared" si="10"/>
        <v>0.4598543888433142</v>
      </c>
      <c r="R40" s="93">
        <f t="shared" si="10"/>
        <v>0.5596774193548387</v>
      </c>
      <c r="S40" s="93">
        <f t="shared" si="10"/>
        <v>0.629375</v>
      </c>
      <c r="T40" s="93">
        <f t="shared" si="10"/>
        <v>0.6550668724279836</v>
      </c>
    </row>
    <row r="41" spans="1:20" ht="11.25">
      <c r="A41" s="82"/>
      <c r="B41" s="95" t="s">
        <v>42</v>
      </c>
      <c r="C41" s="84"/>
      <c r="D41" s="30"/>
      <c r="E41" s="30"/>
      <c r="F41" s="30"/>
      <c r="G41" s="96"/>
      <c r="H41" s="97"/>
      <c r="I41" s="30"/>
      <c r="J41" s="92"/>
      <c r="K41" s="30"/>
      <c r="L41" s="30"/>
      <c r="M41" s="30"/>
      <c r="N41" s="85"/>
      <c r="O41" s="93"/>
      <c r="P41" s="93"/>
      <c r="Q41" s="93"/>
      <c r="R41" s="93"/>
      <c r="S41" s="93"/>
      <c r="T41" s="93"/>
    </row>
    <row r="42" spans="1:20" ht="10.5" customHeight="1">
      <c r="A42" s="82"/>
      <c r="B42" s="83" t="s">
        <v>36</v>
      </c>
      <c r="C42" s="84">
        <v>932</v>
      </c>
      <c r="D42" s="30">
        <v>1643</v>
      </c>
      <c r="E42" s="30">
        <v>3128</v>
      </c>
      <c r="F42" s="30">
        <v>5015</v>
      </c>
      <c r="G42" s="30">
        <v>6352</v>
      </c>
      <c r="H42" s="85">
        <v>8166</v>
      </c>
      <c r="I42" s="86"/>
      <c r="J42" s="87"/>
      <c r="K42" s="86"/>
      <c r="L42" s="86"/>
      <c r="M42" s="86"/>
      <c r="N42" s="88"/>
      <c r="O42" s="98"/>
      <c r="P42" s="99"/>
      <c r="Q42" s="98"/>
      <c r="R42" s="98"/>
      <c r="S42" s="98"/>
      <c r="T42" s="98"/>
    </row>
    <row r="43" spans="1:20" ht="10.5" customHeight="1">
      <c r="A43" s="82"/>
      <c r="B43" s="91" t="s">
        <v>43</v>
      </c>
      <c r="C43" s="84">
        <v>170</v>
      </c>
      <c r="D43" s="30">
        <v>234</v>
      </c>
      <c r="E43" s="30">
        <v>403</v>
      </c>
      <c r="F43" s="30">
        <v>406</v>
      </c>
      <c r="G43" s="30">
        <v>390</v>
      </c>
      <c r="H43" s="85">
        <v>535</v>
      </c>
      <c r="I43" s="30">
        <f aca="true" t="shared" si="12" ref="I43:K45">+C43/4</f>
        <v>42.5</v>
      </c>
      <c r="J43" s="92">
        <f t="shared" si="12"/>
        <v>58.5</v>
      </c>
      <c r="K43" s="30">
        <f t="shared" si="12"/>
        <v>100.75</v>
      </c>
      <c r="L43" s="30">
        <f t="shared" si="11"/>
        <v>101.5</v>
      </c>
      <c r="M43" s="30">
        <f t="shared" si="11"/>
        <v>97.5</v>
      </c>
      <c r="N43" s="85">
        <f t="shared" si="11"/>
        <v>133.75</v>
      </c>
      <c r="O43" s="93">
        <f aca="true" t="shared" si="13" ref="O43:T45">+I43/C$9</f>
        <v>0.021817248459958933</v>
      </c>
      <c r="P43" s="93">
        <f t="shared" si="13"/>
        <v>0.020497547302032234</v>
      </c>
      <c r="Q43" s="93">
        <f t="shared" si="13"/>
        <v>0.020662428219852338</v>
      </c>
      <c r="R43" s="93">
        <f t="shared" si="13"/>
        <v>0.015971675845790716</v>
      </c>
      <c r="S43" s="93">
        <f t="shared" si="13"/>
        <v>0.012828947368421053</v>
      </c>
      <c r="T43" s="93">
        <f t="shared" si="13"/>
        <v>0.013760288065843621</v>
      </c>
    </row>
    <row r="44" spans="1:20" ht="10.5" customHeight="1">
      <c r="A44" s="82"/>
      <c r="B44" s="91" t="s">
        <v>44</v>
      </c>
      <c r="C44" s="84">
        <v>84</v>
      </c>
      <c r="D44" s="30">
        <v>116</v>
      </c>
      <c r="E44" s="30">
        <v>233</v>
      </c>
      <c r="F44" s="30">
        <v>353</v>
      </c>
      <c r="G44" s="30">
        <v>335</v>
      </c>
      <c r="H44" s="85">
        <v>396</v>
      </c>
      <c r="I44" s="30">
        <f t="shared" si="12"/>
        <v>21</v>
      </c>
      <c r="J44" s="92">
        <f t="shared" si="12"/>
        <v>29</v>
      </c>
      <c r="K44" s="30">
        <f t="shared" si="12"/>
        <v>58.25</v>
      </c>
      <c r="L44" s="30">
        <f t="shared" si="11"/>
        <v>88.25</v>
      </c>
      <c r="M44" s="30">
        <f t="shared" si="11"/>
        <v>83.75</v>
      </c>
      <c r="N44" s="85">
        <f t="shared" si="11"/>
        <v>99</v>
      </c>
      <c r="O44" s="93">
        <f t="shared" si="13"/>
        <v>0.010780287474332649</v>
      </c>
      <c r="P44" s="93">
        <f t="shared" si="13"/>
        <v>0.010161177295024528</v>
      </c>
      <c r="Q44" s="93">
        <f t="shared" si="13"/>
        <v>0.011946267432321574</v>
      </c>
      <c r="R44" s="93">
        <f t="shared" si="13"/>
        <v>0.013886703383162865</v>
      </c>
      <c r="S44" s="93">
        <f t="shared" si="13"/>
        <v>0.011019736842105263</v>
      </c>
      <c r="T44" s="93">
        <f t="shared" si="13"/>
        <v>0.010185185185185186</v>
      </c>
    </row>
    <row r="45" spans="1:20" ht="10.5" customHeight="1">
      <c r="A45" s="100"/>
      <c r="B45" s="101" t="s">
        <v>45</v>
      </c>
      <c r="C45" s="102">
        <v>48</v>
      </c>
      <c r="D45" s="43">
        <v>104</v>
      </c>
      <c r="E45" s="43">
        <v>286</v>
      </c>
      <c r="F45" s="43">
        <v>451</v>
      </c>
      <c r="G45" s="43">
        <v>423</v>
      </c>
      <c r="H45" s="103">
        <v>561</v>
      </c>
      <c r="I45" s="43">
        <f t="shared" si="12"/>
        <v>12</v>
      </c>
      <c r="J45" s="104">
        <f t="shared" si="12"/>
        <v>26</v>
      </c>
      <c r="K45" s="43">
        <f t="shared" si="12"/>
        <v>71.5</v>
      </c>
      <c r="L45" s="43">
        <f t="shared" si="11"/>
        <v>112.75</v>
      </c>
      <c r="M45" s="43">
        <f t="shared" si="11"/>
        <v>105.75</v>
      </c>
      <c r="N45" s="103">
        <f t="shared" si="11"/>
        <v>140.25</v>
      </c>
      <c r="O45" s="105">
        <f t="shared" si="13"/>
        <v>0.006160164271047228</v>
      </c>
      <c r="P45" s="105">
        <f t="shared" si="13"/>
        <v>0.009110021023125438</v>
      </c>
      <c r="Q45" s="105">
        <f t="shared" si="13"/>
        <v>0.0146636587366694</v>
      </c>
      <c r="R45" s="105">
        <f t="shared" si="13"/>
        <v>0.017741935483870968</v>
      </c>
      <c r="S45" s="105">
        <f t="shared" si="13"/>
        <v>0.013914473684210527</v>
      </c>
      <c r="T45" s="105">
        <f t="shared" si="13"/>
        <v>0.014429012345679013</v>
      </c>
    </row>
    <row r="46" spans="1:20" ht="11.25">
      <c r="A46" s="74" t="s">
        <v>3</v>
      </c>
      <c r="B46" s="75" t="s">
        <v>35</v>
      </c>
      <c r="C46" s="76"/>
      <c r="D46" s="77"/>
      <c r="E46" s="77"/>
      <c r="F46" s="77"/>
      <c r="G46" s="106"/>
      <c r="H46" s="107"/>
      <c r="I46" s="77"/>
      <c r="J46" s="79"/>
      <c r="K46" s="77"/>
      <c r="L46" s="77"/>
      <c r="M46" s="77"/>
      <c r="N46" s="78"/>
      <c r="O46" s="77"/>
      <c r="P46" s="80"/>
      <c r="Q46" s="81"/>
      <c r="R46" s="81"/>
      <c r="S46" s="81"/>
      <c r="T46" s="3"/>
    </row>
    <row r="47" spans="1:20" ht="11.25">
      <c r="A47" s="82"/>
      <c r="B47" s="83" t="s">
        <v>36</v>
      </c>
      <c r="C47" s="84">
        <v>24420</v>
      </c>
      <c r="D47" s="30">
        <v>32839</v>
      </c>
      <c r="E47" s="30">
        <v>46117</v>
      </c>
      <c r="F47" s="30">
        <v>65205</v>
      </c>
      <c r="G47" s="30">
        <v>74046</v>
      </c>
      <c r="H47" s="85">
        <v>88761</v>
      </c>
      <c r="I47" s="86"/>
      <c r="J47" s="87"/>
      <c r="K47" s="86"/>
      <c r="L47" s="86"/>
      <c r="M47" s="86"/>
      <c r="N47" s="88"/>
      <c r="O47" s="86"/>
      <c r="P47" s="89"/>
      <c r="Q47" s="90"/>
      <c r="R47" s="90"/>
      <c r="S47" s="90"/>
      <c r="T47" s="3"/>
    </row>
    <row r="48" spans="1:20" ht="10.5" customHeight="1">
      <c r="A48" s="82"/>
      <c r="B48" s="91" t="s">
        <v>37</v>
      </c>
      <c r="C48" s="84">
        <v>67536</v>
      </c>
      <c r="D48" s="30">
        <v>96021</v>
      </c>
      <c r="E48" s="30">
        <v>165571</v>
      </c>
      <c r="F48" s="30">
        <v>238480</v>
      </c>
      <c r="G48" s="30">
        <v>278480</v>
      </c>
      <c r="H48" s="85">
        <v>344478</v>
      </c>
      <c r="I48" s="30">
        <f aca="true" t="shared" si="14" ref="I48:N52">+C48/4</f>
        <v>16884</v>
      </c>
      <c r="J48" s="92">
        <f t="shared" si="14"/>
        <v>24005.25</v>
      </c>
      <c r="K48" s="30">
        <f t="shared" si="14"/>
        <v>41392.75</v>
      </c>
      <c r="L48" s="30">
        <f t="shared" si="14"/>
        <v>59620</v>
      </c>
      <c r="M48" s="30">
        <f t="shared" si="14"/>
        <v>69620</v>
      </c>
      <c r="N48" s="85">
        <f t="shared" si="14"/>
        <v>86119.5</v>
      </c>
      <c r="O48" s="93">
        <f aca="true" t="shared" si="15" ref="O48:T52">+I48/I$9</f>
        <v>0.6103680138818596</v>
      </c>
      <c r="P48" s="93">
        <f t="shared" si="15"/>
        <v>0.6988631401205275</v>
      </c>
      <c r="Q48" s="93">
        <f t="shared" si="15"/>
        <v>0.8628343026285619</v>
      </c>
      <c r="R48" s="93">
        <f t="shared" si="15"/>
        <v>1.035321084985934</v>
      </c>
      <c r="S48" s="93">
        <f t="shared" si="15"/>
        <v>1.0424496518679345</v>
      </c>
      <c r="T48" s="93">
        <f t="shared" si="15"/>
        <v>1.0537589016959108</v>
      </c>
    </row>
    <row r="49" spans="1:20" ht="10.5" customHeight="1">
      <c r="A49" s="82"/>
      <c r="B49" s="91" t="s">
        <v>38</v>
      </c>
      <c r="C49" s="84">
        <v>67746</v>
      </c>
      <c r="D49" s="30">
        <v>91263</v>
      </c>
      <c r="E49" s="30">
        <v>105898</v>
      </c>
      <c r="F49" s="30">
        <v>212442</v>
      </c>
      <c r="G49" s="30">
        <v>257907</v>
      </c>
      <c r="H49" s="85">
        <v>333202</v>
      </c>
      <c r="I49" s="30">
        <f t="shared" si="14"/>
        <v>16936.5</v>
      </c>
      <c r="J49" s="92">
        <f t="shared" si="14"/>
        <v>22815.75</v>
      </c>
      <c r="K49" s="30">
        <f t="shared" si="14"/>
        <v>26474.5</v>
      </c>
      <c r="L49" s="30">
        <f t="shared" si="14"/>
        <v>53110.5</v>
      </c>
      <c r="M49" s="30">
        <f t="shared" si="14"/>
        <v>64476.75</v>
      </c>
      <c r="N49" s="85">
        <f t="shared" si="14"/>
        <v>83300.5</v>
      </c>
      <c r="O49" s="93">
        <f t="shared" si="15"/>
        <v>0.6122659243727858</v>
      </c>
      <c r="P49" s="93">
        <f t="shared" si="15"/>
        <v>0.6642333110134211</v>
      </c>
      <c r="Q49" s="93">
        <f t="shared" si="15"/>
        <v>0.5518625059929544</v>
      </c>
      <c r="R49" s="93">
        <f t="shared" si="15"/>
        <v>0.922281457298649</v>
      </c>
      <c r="S49" s="93">
        <f t="shared" si="15"/>
        <v>0.9654375982630831</v>
      </c>
      <c r="T49" s="93">
        <f t="shared" si="15"/>
        <v>1.019265594792355</v>
      </c>
    </row>
    <row r="50" spans="1:20" ht="10.5" customHeight="1">
      <c r="A50" s="82"/>
      <c r="B50" s="94" t="s">
        <v>39</v>
      </c>
      <c r="C50" s="84">
        <v>100645</v>
      </c>
      <c r="D50" s="30">
        <v>139761</v>
      </c>
      <c r="E50" s="30">
        <v>208392</v>
      </c>
      <c r="F50" s="30">
        <v>332707</v>
      </c>
      <c r="G50" s="30">
        <v>363836</v>
      </c>
      <c r="H50" s="85">
        <v>412850</v>
      </c>
      <c r="I50" s="30">
        <f t="shared" si="14"/>
        <v>25161.25</v>
      </c>
      <c r="J50" s="92">
        <f t="shared" si="14"/>
        <v>34940.25</v>
      </c>
      <c r="K50" s="30">
        <f t="shared" si="14"/>
        <v>52098</v>
      </c>
      <c r="L50" s="30">
        <f t="shared" si="14"/>
        <v>83176.75</v>
      </c>
      <c r="M50" s="30">
        <f t="shared" si="14"/>
        <v>90959</v>
      </c>
      <c r="N50" s="85">
        <f t="shared" si="14"/>
        <v>103212.5</v>
      </c>
      <c r="O50" s="93">
        <f t="shared" si="15"/>
        <v>0.9095961969488829</v>
      </c>
      <c r="P50" s="93">
        <f t="shared" si="15"/>
        <v>1.017213019301872</v>
      </c>
      <c r="Q50" s="93">
        <f t="shared" si="15"/>
        <v>1.0859858670502158</v>
      </c>
      <c r="R50" s="93">
        <f t="shared" si="15"/>
        <v>1.4443918660785608</v>
      </c>
      <c r="S50" s="93">
        <f t="shared" si="15"/>
        <v>1.3619675076738789</v>
      </c>
      <c r="T50" s="93">
        <f t="shared" si="15"/>
        <v>1.2629089885715683</v>
      </c>
    </row>
    <row r="51" spans="1:20" ht="10.5" customHeight="1">
      <c r="A51" s="82"/>
      <c r="B51" s="91" t="s">
        <v>40</v>
      </c>
      <c r="C51" s="84">
        <v>7179</v>
      </c>
      <c r="D51" s="30">
        <v>10015</v>
      </c>
      <c r="E51" s="30">
        <v>14618</v>
      </c>
      <c r="F51" s="30">
        <v>21778</v>
      </c>
      <c r="G51" s="30">
        <v>24239</v>
      </c>
      <c r="H51" s="85">
        <v>28972</v>
      </c>
      <c r="I51" s="30">
        <f t="shared" si="14"/>
        <v>1794.75</v>
      </c>
      <c r="J51" s="92">
        <f t="shared" si="14"/>
        <v>2503.75</v>
      </c>
      <c r="K51" s="30">
        <f t="shared" si="14"/>
        <v>3654.5</v>
      </c>
      <c r="L51" s="30">
        <f t="shared" si="14"/>
        <v>5444.5</v>
      </c>
      <c r="M51" s="30">
        <f t="shared" si="14"/>
        <v>6059.75</v>
      </c>
      <c r="N51" s="85">
        <f t="shared" si="14"/>
        <v>7243</v>
      </c>
      <c r="O51" s="93">
        <f t="shared" si="15"/>
        <v>0.06488142578266214</v>
      </c>
      <c r="P51" s="93">
        <f t="shared" si="15"/>
        <v>0.07289149611342396</v>
      </c>
      <c r="Q51" s="93">
        <f t="shared" si="15"/>
        <v>0.07617826694182143</v>
      </c>
      <c r="R51" s="93">
        <f t="shared" si="15"/>
        <v>0.09454554926544646</v>
      </c>
      <c r="S51" s="93">
        <f t="shared" si="15"/>
        <v>0.09073519502882384</v>
      </c>
      <c r="T51" s="93">
        <f t="shared" si="15"/>
        <v>0.08862540684727015</v>
      </c>
    </row>
    <row r="52" spans="1:20" ht="11.25">
      <c r="A52" s="82"/>
      <c r="B52" s="91" t="s">
        <v>41</v>
      </c>
      <c r="C52" s="84">
        <v>26333</v>
      </c>
      <c r="D52" s="30">
        <v>40152</v>
      </c>
      <c r="E52" s="30">
        <v>64629</v>
      </c>
      <c r="F52" s="30">
        <v>113522</v>
      </c>
      <c r="G52" s="30">
        <v>140288</v>
      </c>
      <c r="H52" s="85">
        <v>171293</v>
      </c>
      <c r="I52" s="30">
        <f t="shared" si="14"/>
        <v>6583.25</v>
      </c>
      <c r="J52" s="92">
        <f t="shared" si="14"/>
        <v>10038</v>
      </c>
      <c r="K52" s="30">
        <f t="shared" si="14"/>
        <v>16157.25</v>
      </c>
      <c r="L52" s="30">
        <f t="shared" si="14"/>
        <v>28380.5</v>
      </c>
      <c r="M52" s="30">
        <f t="shared" si="14"/>
        <v>35072</v>
      </c>
      <c r="N52" s="85">
        <f t="shared" si="14"/>
        <v>42823.25</v>
      </c>
      <c r="O52" s="93">
        <f t="shared" si="15"/>
        <v>0.2379889378931386</v>
      </c>
      <c r="P52" s="93">
        <f t="shared" si="15"/>
        <v>0.2922355818218871</v>
      </c>
      <c r="Q52" s="93">
        <f t="shared" si="15"/>
        <v>0.3367988243386905</v>
      </c>
      <c r="R52" s="93">
        <f t="shared" si="15"/>
        <v>0.4928368006112597</v>
      </c>
      <c r="S52" s="93">
        <f t="shared" si="15"/>
        <v>0.5251478625439844</v>
      </c>
      <c r="T52" s="93">
        <f t="shared" si="15"/>
        <v>0.5239856349264616</v>
      </c>
    </row>
    <row r="53" spans="1:20" ht="11.25">
      <c r="A53" s="82"/>
      <c r="B53" s="95" t="s">
        <v>42</v>
      </c>
      <c r="C53" s="84"/>
      <c r="D53" s="30"/>
      <c r="E53" s="30"/>
      <c r="F53" s="30"/>
      <c r="G53" s="30"/>
      <c r="H53" s="85"/>
      <c r="I53" s="30"/>
      <c r="J53" s="92"/>
      <c r="K53" s="30"/>
      <c r="L53" s="30"/>
      <c r="M53" s="30"/>
      <c r="N53" s="85"/>
      <c r="O53" s="93"/>
      <c r="P53" s="93"/>
      <c r="Q53" s="93"/>
      <c r="R53" s="93"/>
      <c r="S53" s="93"/>
      <c r="T53" s="93"/>
    </row>
    <row r="54" spans="1:20" ht="10.5" customHeight="1">
      <c r="A54" s="82"/>
      <c r="B54" s="83" t="s">
        <v>36</v>
      </c>
      <c r="C54" s="84">
        <v>11168</v>
      </c>
      <c r="D54" s="30">
        <v>17140</v>
      </c>
      <c r="E54" s="30">
        <v>27269</v>
      </c>
      <c r="F54" s="30">
        <v>48776</v>
      </c>
      <c r="G54" s="30">
        <v>62691</v>
      </c>
      <c r="H54" s="85">
        <v>79490</v>
      </c>
      <c r="I54" s="86"/>
      <c r="J54" s="87"/>
      <c r="K54" s="86"/>
      <c r="L54" s="86"/>
      <c r="M54" s="86"/>
      <c r="N54" s="88"/>
      <c r="O54" s="98"/>
      <c r="P54" s="99"/>
      <c r="Q54" s="98"/>
      <c r="R54" s="98"/>
      <c r="S54" s="98"/>
      <c r="T54" s="98"/>
    </row>
    <row r="55" spans="1:20" ht="10.5" customHeight="1">
      <c r="A55" s="82"/>
      <c r="B55" s="91" t="s">
        <v>43</v>
      </c>
      <c r="C55" s="84">
        <v>2503</v>
      </c>
      <c r="D55" s="30">
        <v>3466</v>
      </c>
      <c r="E55" s="30">
        <v>5010</v>
      </c>
      <c r="F55" s="30">
        <v>6629</v>
      </c>
      <c r="G55" s="30">
        <v>5989</v>
      </c>
      <c r="H55" s="85">
        <v>6923</v>
      </c>
      <c r="I55" s="30">
        <f aca="true" t="shared" si="16" ref="I55:N57">+C55/4</f>
        <v>625.75</v>
      </c>
      <c r="J55" s="92">
        <f t="shared" si="16"/>
        <v>866.5</v>
      </c>
      <c r="K55" s="30">
        <f t="shared" si="16"/>
        <v>1252.5</v>
      </c>
      <c r="L55" s="30">
        <f t="shared" si="16"/>
        <v>1657.25</v>
      </c>
      <c r="M55" s="30">
        <f t="shared" si="16"/>
        <v>1497.25</v>
      </c>
      <c r="N55" s="85">
        <f t="shared" si="16"/>
        <v>1730.75</v>
      </c>
      <c r="O55" s="93">
        <f aca="true" t="shared" si="17" ref="O55:T57">+I55/I$9</f>
        <v>0.022621285518039186</v>
      </c>
      <c r="P55" s="93">
        <f t="shared" si="17"/>
        <v>0.02522635302337768</v>
      </c>
      <c r="Q55" s="93">
        <f t="shared" si="17"/>
        <v>0.02610843599524733</v>
      </c>
      <c r="R55" s="93">
        <f t="shared" si="17"/>
        <v>0.02877869621088459</v>
      </c>
      <c r="S55" s="93">
        <f t="shared" si="17"/>
        <v>0.02241895635247436</v>
      </c>
      <c r="T55" s="93">
        <f t="shared" si="17"/>
        <v>0.021177471061840786</v>
      </c>
    </row>
    <row r="56" spans="1:20" ht="10.5" customHeight="1">
      <c r="A56" s="82"/>
      <c r="B56" s="91" t="s">
        <v>44</v>
      </c>
      <c r="C56" s="84">
        <v>2504</v>
      </c>
      <c r="D56" s="30">
        <v>2975</v>
      </c>
      <c r="E56" s="30">
        <v>4167</v>
      </c>
      <c r="F56" s="30">
        <v>7430</v>
      </c>
      <c r="G56" s="30">
        <v>7765</v>
      </c>
      <c r="H56" s="85">
        <v>9757</v>
      </c>
      <c r="I56" s="30">
        <f t="shared" si="16"/>
        <v>626</v>
      </c>
      <c r="J56" s="92">
        <f t="shared" si="16"/>
        <v>743.75</v>
      </c>
      <c r="K56" s="30">
        <f t="shared" si="16"/>
        <v>1041.75</v>
      </c>
      <c r="L56" s="30">
        <f t="shared" si="16"/>
        <v>1857.5</v>
      </c>
      <c r="M56" s="30">
        <f t="shared" si="16"/>
        <v>1941.25</v>
      </c>
      <c r="N56" s="85">
        <f t="shared" si="16"/>
        <v>2439.25</v>
      </c>
      <c r="O56" s="93">
        <f t="shared" si="17"/>
        <v>0.022630323187043597</v>
      </c>
      <c r="P56" s="93">
        <f t="shared" si="17"/>
        <v>0.021652740982270227</v>
      </c>
      <c r="Q56" s="93">
        <f t="shared" si="17"/>
        <v>0.02171533987868176</v>
      </c>
      <c r="R56" s="93">
        <f t="shared" si="17"/>
        <v>0.0322561039141458</v>
      </c>
      <c r="S56" s="93">
        <f t="shared" si="17"/>
        <v>0.029067155798457738</v>
      </c>
      <c r="T56" s="93">
        <f t="shared" si="17"/>
        <v>0.02984668281819739</v>
      </c>
    </row>
    <row r="57" spans="1:20" ht="10.5" customHeight="1" thickBot="1">
      <c r="A57" s="108"/>
      <c r="B57" s="109" t="s">
        <v>45</v>
      </c>
      <c r="C57" s="110">
        <v>1067</v>
      </c>
      <c r="D57" s="111">
        <v>1836</v>
      </c>
      <c r="E57" s="111">
        <v>3198</v>
      </c>
      <c r="F57" s="111">
        <v>5802</v>
      </c>
      <c r="G57" s="111">
        <v>5999</v>
      </c>
      <c r="H57" s="112">
        <v>7522</v>
      </c>
      <c r="I57" s="111">
        <f t="shared" si="16"/>
        <v>266.75</v>
      </c>
      <c r="J57" s="113">
        <f t="shared" si="16"/>
        <v>459</v>
      </c>
      <c r="K57" s="111">
        <f t="shared" si="16"/>
        <v>799.5</v>
      </c>
      <c r="L57" s="111">
        <f t="shared" si="16"/>
        <v>1450.5</v>
      </c>
      <c r="M57" s="111">
        <f t="shared" si="16"/>
        <v>1499.75</v>
      </c>
      <c r="N57" s="112">
        <f t="shared" si="16"/>
        <v>1880.5</v>
      </c>
      <c r="O57" s="114">
        <f t="shared" si="17"/>
        <v>0.009643192827705878</v>
      </c>
      <c r="P57" s="114">
        <f t="shared" si="17"/>
        <v>0.013362834434772482</v>
      </c>
      <c r="Q57" s="114">
        <f t="shared" si="17"/>
        <v>0.016665624413732726</v>
      </c>
      <c r="R57" s="114">
        <f t="shared" si="17"/>
        <v>0.025188413850588686</v>
      </c>
      <c r="S57" s="114">
        <f t="shared" si="17"/>
        <v>0.022456389907913453</v>
      </c>
      <c r="T57" s="114">
        <f t="shared" si="17"/>
        <v>0.023009813278516016</v>
      </c>
    </row>
    <row r="58" spans="1:20" ht="10.5" customHeight="1" thickBot="1" thickTop="1">
      <c r="A58" s="115"/>
      <c r="B58" s="116"/>
      <c r="C58" s="30"/>
      <c r="D58" s="30"/>
      <c r="E58" s="30"/>
      <c r="F58" s="30"/>
      <c r="G58" s="30"/>
      <c r="H58" s="30"/>
      <c r="I58" s="30"/>
      <c r="J58" s="92"/>
      <c r="K58" s="30"/>
      <c r="L58" s="30"/>
      <c r="M58" s="30"/>
      <c r="N58" s="30"/>
      <c r="O58" s="93"/>
      <c r="P58" s="93"/>
      <c r="Q58" s="93"/>
      <c r="R58" s="93"/>
      <c r="S58" s="93"/>
      <c r="T58" s="93"/>
    </row>
    <row r="59" spans="1:20" ht="13.5" customHeight="1" thickTop="1">
      <c r="A59" s="117" t="s">
        <v>46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8"/>
      <c r="T59" s="118"/>
    </row>
    <row r="60" spans="1:20" ht="11.25">
      <c r="A60" s="65" t="s">
        <v>35</v>
      </c>
      <c r="B60" s="24"/>
      <c r="C60" s="30"/>
      <c r="D60" s="30"/>
      <c r="E60" s="77"/>
      <c r="F60" s="77"/>
      <c r="G60" s="77"/>
      <c r="H60" s="78"/>
      <c r="I60" s="30"/>
      <c r="J60" s="92"/>
      <c r="K60" s="77"/>
      <c r="L60" s="77"/>
      <c r="M60" s="77"/>
      <c r="N60" s="78"/>
      <c r="O60" s="30"/>
      <c r="P60" s="119"/>
      <c r="Q60" s="81"/>
      <c r="R60" s="81"/>
      <c r="S60" s="120"/>
      <c r="T60" s="3"/>
    </row>
    <row r="61" spans="1:20" ht="10.5" customHeight="1">
      <c r="A61" s="91" t="s">
        <v>36</v>
      </c>
      <c r="B61" s="121"/>
      <c r="C61" s="30">
        <f aca="true" t="shared" si="18" ref="C61:S66">+C35*100/C47</f>
        <v>6.797706797706797</v>
      </c>
      <c r="D61" s="30">
        <f t="shared" si="18"/>
        <v>8.045311976613174</v>
      </c>
      <c r="E61" s="30">
        <f t="shared" si="18"/>
        <v>10.028839690352799</v>
      </c>
      <c r="F61" s="30">
        <f t="shared" si="18"/>
        <v>9.347442680776014</v>
      </c>
      <c r="G61" s="30">
        <f t="shared" si="18"/>
        <v>9.45628393161008</v>
      </c>
      <c r="H61" s="85">
        <f aca="true" t="shared" si="19" ref="H61:H66">+H35*100/H47</f>
        <v>9.626975811448721</v>
      </c>
      <c r="I61" s="86"/>
      <c r="J61" s="87"/>
      <c r="K61" s="86"/>
      <c r="L61" s="86"/>
      <c r="M61" s="86"/>
      <c r="N61" s="88"/>
      <c r="O61" s="86"/>
      <c r="P61" s="89"/>
      <c r="Q61" s="90"/>
      <c r="R61" s="3"/>
      <c r="S61" s="3"/>
      <c r="T61" s="3"/>
    </row>
    <row r="62" spans="1:20" ht="10.5" customHeight="1">
      <c r="A62" s="122" t="s">
        <v>37</v>
      </c>
      <c r="B62" s="121"/>
      <c r="C62" s="30">
        <f t="shared" si="18"/>
        <v>6.987384506041223</v>
      </c>
      <c r="D62" s="30">
        <f t="shared" si="18"/>
        <v>8.516886930983848</v>
      </c>
      <c r="E62" s="30">
        <f t="shared" si="18"/>
        <v>9.556021283920494</v>
      </c>
      <c r="F62" s="30">
        <f t="shared" si="18"/>
        <v>9.871268030862128</v>
      </c>
      <c r="G62" s="30">
        <f t="shared" si="18"/>
        <v>10.23879632289572</v>
      </c>
      <c r="H62" s="85">
        <f t="shared" si="19"/>
        <v>10.636092870952572</v>
      </c>
      <c r="I62" s="30">
        <f>+I36*100/I48</f>
        <v>6.987384506041223</v>
      </c>
      <c r="J62" s="92">
        <f t="shared" si="18"/>
        <v>8.516886930983848</v>
      </c>
      <c r="K62" s="30">
        <f t="shared" si="18"/>
        <v>9.556021283920494</v>
      </c>
      <c r="L62" s="30">
        <f t="shared" si="18"/>
        <v>9.871268030862128</v>
      </c>
      <c r="M62" s="30">
        <f t="shared" si="18"/>
        <v>10.23879632289572</v>
      </c>
      <c r="N62" s="85">
        <f>+N36*100/N48</f>
        <v>10.636092870952572</v>
      </c>
      <c r="O62" s="26">
        <f t="shared" si="18"/>
        <v>99.2222947669981</v>
      </c>
      <c r="P62" s="26">
        <f t="shared" si="18"/>
        <v>102.50404666866298</v>
      </c>
      <c r="Q62" s="26">
        <f t="shared" si="18"/>
        <v>94.01784435059841</v>
      </c>
      <c r="R62" s="26">
        <f t="shared" si="18"/>
        <v>89.44875544063359</v>
      </c>
      <c r="S62" s="26">
        <f t="shared" si="18"/>
        <v>89.97342268744612</v>
      </c>
      <c r="T62" s="26">
        <f>+T36*100/T48</f>
        <v>89.42853147854628</v>
      </c>
    </row>
    <row r="63" spans="1:20" ht="10.5" customHeight="1">
      <c r="A63" s="122" t="s">
        <v>38</v>
      </c>
      <c r="B63" s="121"/>
      <c r="C63" s="30">
        <f t="shared" si="18"/>
        <v>1.19416644525138</v>
      </c>
      <c r="D63" s="30">
        <f t="shared" si="18"/>
        <v>1.4595180960520693</v>
      </c>
      <c r="E63" s="30">
        <f t="shared" si="18"/>
        <v>2.30410394908308</v>
      </c>
      <c r="F63" s="30">
        <f t="shared" si="18"/>
        <v>1.6781050827990698</v>
      </c>
      <c r="G63" s="30">
        <f t="shared" si="18"/>
        <v>1.6222902053841113</v>
      </c>
      <c r="H63" s="85">
        <f t="shared" si="19"/>
        <v>1.7178768434763296</v>
      </c>
      <c r="I63" s="30">
        <f>+I37*100/I49</f>
        <v>1.19416644525138</v>
      </c>
      <c r="J63" s="92">
        <f t="shared" si="18"/>
        <v>1.4595180960520693</v>
      </c>
      <c r="K63" s="30">
        <f t="shared" si="18"/>
        <v>2.30410394908308</v>
      </c>
      <c r="L63" s="30">
        <f t="shared" si="18"/>
        <v>1.6781050827990698</v>
      </c>
      <c r="M63" s="30">
        <f t="shared" si="18"/>
        <v>1.6222902053841113</v>
      </c>
      <c r="N63" s="85">
        <f>+N37*100/N49</f>
        <v>1.7178768434763296</v>
      </c>
      <c r="O63" s="26">
        <f t="shared" si="18"/>
        <v>16.957408731285255</v>
      </c>
      <c r="P63" s="26">
        <f t="shared" si="18"/>
        <v>17.565867933178883</v>
      </c>
      <c r="Q63" s="26">
        <f t="shared" si="18"/>
        <v>22.669150686907834</v>
      </c>
      <c r="R63" s="26">
        <f t="shared" si="18"/>
        <v>15.206193437933477</v>
      </c>
      <c r="S63" s="26">
        <f t="shared" si="18"/>
        <v>14.255875179812877</v>
      </c>
      <c r="T63" s="26">
        <f>+T37*100/T49</f>
        <v>14.443950916661164</v>
      </c>
    </row>
    <row r="64" spans="1:20" ht="10.5" customHeight="1">
      <c r="A64" s="123" t="s">
        <v>39</v>
      </c>
      <c r="B64" s="121"/>
      <c r="C64" s="30">
        <f t="shared" si="18"/>
        <v>6.806100650802325</v>
      </c>
      <c r="D64" s="30">
        <f t="shared" si="18"/>
        <v>8.490923791329484</v>
      </c>
      <c r="E64" s="30">
        <f t="shared" si="18"/>
        <v>11.5748205305386</v>
      </c>
      <c r="F64" s="30">
        <f t="shared" si="18"/>
        <v>12.823896100773354</v>
      </c>
      <c r="G64" s="30">
        <f t="shared" si="18"/>
        <v>13.824910124341736</v>
      </c>
      <c r="H64" s="85">
        <f t="shared" si="19"/>
        <v>14.727867264139517</v>
      </c>
      <c r="I64" s="30">
        <f t="shared" si="18"/>
        <v>6.806100650802325</v>
      </c>
      <c r="J64" s="92">
        <f t="shared" si="18"/>
        <v>8.490923791329484</v>
      </c>
      <c r="K64" s="30">
        <f t="shared" si="18"/>
        <v>11.5748205305386</v>
      </c>
      <c r="L64" s="30">
        <f t="shared" si="18"/>
        <v>12.823896100773354</v>
      </c>
      <c r="M64" s="30">
        <f t="shared" si="18"/>
        <v>13.824910124341736</v>
      </c>
      <c r="N64" s="85">
        <f>+N38*100/N50</f>
        <v>14.727867264139517</v>
      </c>
      <c r="O64" s="26">
        <f t="shared" si="18"/>
        <v>96.64802679799482</v>
      </c>
      <c r="P64" s="26">
        <f t="shared" si="18"/>
        <v>102.19157018513539</v>
      </c>
      <c r="Q64" s="26">
        <f t="shared" si="18"/>
        <v>113.87999698759808</v>
      </c>
      <c r="R64" s="26">
        <f t="shared" si="18"/>
        <v>116.20407251913993</v>
      </c>
      <c r="S64" s="26">
        <f t="shared" si="18"/>
        <v>121.48639771765302</v>
      </c>
      <c r="T64" s="26">
        <f>+T38*100/T50</f>
        <v>123.83227160792863</v>
      </c>
    </row>
    <row r="65" spans="1:20" ht="10.5" customHeight="1">
      <c r="A65" s="122" t="s">
        <v>40</v>
      </c>
      <c r="B65" s="121"/>
      <c r="C65" s="30">
        <f t="shared" si="18"/>
        <v>13.636996796211172</v>
      </c>
      <c r="D65" s="30">
        <f t="shared" si="18"/>
        <v>15.836245631552671</v>
      </c>
      <c r="E65" s="30">
        <f t="shared" si="18"/>
        <v>19.701737583800792</v>
      </c>
      <c r="F65" s="30">
        <f t="shared" si="18"/>
        <v>17.577371659472863</v>
      </c>
      <c r="G65" s="30">
        <f t="shared" si="18"/>
        <v>17.82251743058707</v>
      </c>
      <c r="H65" s="85">
        <f t="shared" si="19"/>
        <v>18.866491785171892</v>
      </c>
      <c r="I65" s="30">
        <f t="shared" si="18"/>
        <v>13.636996796211172</v>
      </c>
      <c r="J65" s="92">
        <f t="shared" si="18"/>
        <v>15.836245631552671</v>
      </c>
      <c r="K65" s="30">
        <f t="shared" si="18"/>
        <v>19.701737583800792</v>
      </c>
      <c r="L65" s="30">
        <f t="shared" si="18"/>
        <v>17.577371659472863</v>
      </c>
      <c r="M65" s="30">
        <f t="shared" si="18"/>
        <v>17.82251743058707</v>
      </c>
      <c r="N65" s="85">
        <f>+N39*100/N51</f>
        <v>18.866491785171892</v>
      </c>
      <c r="O65" s="26">
        <f t="shared" si="18"/>
        <v>193.64815471087957</v>
      </c>
      <c r="P65" s="26">
        <f t="shared" si="18"/>
        <v>190.59537533223642</v>
      </c>
      <c r="Q65" s="26">
        <f t="shared" si="18"/>
        <v>193.83746044045847</v>
      </c>
      <c r="R65" s="26">
        <f t="shared" si="18"/>
        <v>159.27781658259707</v>
      </c>
      <c r="S65" s="26">
        <f t="shared" si="18"/>
        <v>156.61537192128387</v>
      </c>
      <c r="T65" s="26">
        <f>+T39*100/T51</f>
        <v>158.6299287690286</v>
      </c>
    </row>
    <row r="66" spans="1:20" ht="10.5" customHeight="1">
      <c r="A66" s="122" t="s">
        <v>41</v>
      </c>
      <c r="B66" s="121"/>
      <c r="C66" s="30">
        <f t="shared" si="18"/>
        <v>8.662134963733719</v>
      </c>
      <c r="D66" s="30">
        <f t="shared" si="18"/>
        <v>10.363120143454871</v>
      </c>
      <c r="E66" s="30">
        <f t="shared" si="18"/>
        <v>13.877671014560027</v>
      </c>
      <c r="F66" s="30">
        <f t="shared" si="18"/>
        <v>12.532372579764274</v>
      </c>
      <c r="G66" s="30">
        <f t="shared" si="18"/>
        <v>13.638372490875913</v>
      </c>
      <c r="H66" s="85">
        <f t="shared" si="19"/>
        <v>14.868675310724898</v>
      </c>
      <c r="I66" s="30">
        <f t="shared" si="18"/>
        <v>8.662134963733719</v>
      </c>
      <c r="J66" s="92">
        <f t="shared" si="18"/>
        <v>10.363120143454871</v>
      </c>
      <c r="K66" s="30">
        <f t="shared" si="18"/>
        <v>13.877671014560027</v>
      </c>
      <c r="L66" s="30">
        <f t="shared" si="18"/>
        <v>12.532372579764274</v>
      </c>
      <c r="M66" s="30">
        <f t="shared" si="18"/>
        <v>13.638372490875913</v>
      </c>
      <c r="N66" s="85">
        <f>+N40*100/N52</f>
        <v>14.868675310724898</v>
      </c>
      <c r="O66" s="26">
        <f t="shared" si="18"/>
        <v>123.00409515749595</v>
      </c>
      <c r="P66" s="26">
        <f t="shared" si="18"/>
        <v>124.72418143221142</v>
      </c>
      <c r="Q66" s="26">
        <f t="shared" si="18"/>
        <v>136.53681533664647</v>
      </c>
      <c r="R66" s="26">
        <f t="shared" si="18"/>
        <v>113.5624244497727</v>
      </c>
      <c r="S66" s="26">
        <f t="shared" si="18"/>
        <v>119.8471982635721</v>
      </c>
      <c r="T66" s="26">
        <f>+T40*100/T52</f>
        <v>125.0161891403604</v>
      </c>
    </row>
    <row r="67" spans="1:20" ht="11.25">
      <c r="A67" s="95" t="s">
        <v>42</v>
      </c>
      <c r="B67" s="121"/>
      <c r="C67" s="30"/>
      <c r="D67" s="30"/>
      <c r="E67" s="30"/>
      <c r="F67" s="30"/>
      <c r="G67" s="30"/>
      <c r="H67" s="85"/>
      <c r="I67" s="30"/>
      <c r="J67" s="92"/>
      <c r="K67" s="30"/>
      <c r="L67" s="30"/>
      <c r="M67" s="30"/>
      <c r="N67" s="85"/>
      <c r="O67" s="26"/>
      <c r="P67" s="26"/>
      <c r="Q67" s="26"/>
      <c r="R67" s="26"/>
      <c r="S67" s="26"/>
      <c r="T67" s="26"/>
    </row>
    <row r="68" spans="1:20" ht="10.5" customHeight="1">
      <c r="A68" s="91" t="s">
        <v>36</v>
      </c>
      <c r="B68" s="121"/>
      <c r="C68" s="30">
        <f aca="true" t="shared" si="20" ref="C68:H68">+C42*100/C54</f>
        <v>8.345272206303726</v>
      </c>
      <c r="D68" s="30">
        <f t="shared" si="20"/>
        <v>9.585764294049008</v>
      </c>
      <c r="E68" s="30">
        <f t="shared" si="20"/>
        <v>11.47090102313983</v>
      </c>
      <c r="F68" s="30">
        <f t="shared" si="20"/>
        <v>10.281695916024274</v>
      </c>
      <c r="G68" s="30">
        <f t="shared" si="20"/>
        <v>10.132235887128934</v>
      </c>
      <c r="H68" s="85">
        <f t="shared" si="20"/>
        <v>10.272990313246948</v>
      </c>
      <c r="I68" s="86"/>
      <c r="J68" s="87"/>
      <c r="K68" s="86"/>
      <c r="L68" s="86"/>
      <c r="M68" s="86"/>
      <c r="N68" s="88"/>
      <c r="O68" s="124"/>
      <c r="P68" s="125"/>
      <c r="Q68" s="124"/>
      <c r="R68" s="124"/>
      <c r="S68" s="124"/>
      <c r="T68" s="124"/>
    </row>
    <row r="69" spans="1:20" ht="10.5" customHeight="1">
      <c r="A69" s="122" t="s">
        <v>43</v>
      </c>
      <c r="B69" s="121"/>
      <c r="C69" s="30">
        <f aca="true" t="shared" si="21" ref="C69:S71">+C43*100/C55</f>
        <v>6.791849780263684</v>
      </c>
      <c r="D69" s="30">
        <f t="shared" si="21"/>
        <v>6.75129832660127</v>
      </c>
      <c r="E69" s="30">
        <f t="shared" si="21"/>
        <v>8.043912175648703</v>
      </c>
      <c r="F69" s="30">
        <f t="shared" si="21"/>
        <v>6.124604012671594</v>
      </c>
      <c r="G69" s="30">
        <f aca="true" t="shared" si="22" ref="G69:H71">+G43*100/G55</f>
        <v>6.511938554015695</v>
      </c>
      <c r="H69" s="85">
        <f t="shared" si="22"/>
        <v>7.727863642929366</v>
      </c>
      <c r="I69" s="30">
        <f t="shared" si="21"/>
        <v>6.791849780263684</v>
      </c>
      <c r="J69" s="92">
        <f t="shared" si="21"/>
        <v>6.75129832660127</v>
      </c>
      <c r="K69" s="30">
        <f t="shared" si="21"/>
        <v>8.043912175648703</v>
      </c>
      <c r="L69" s="30">
        <f t="shared" si="21"/>
        <v>6.124604012671594</v>
      </c>
      <c r="M69" s="30">
        <f t="shared" si="21"/>
        <v>6.511938554015695</v>
      </c>
      <c r="N69" s="85">
        <f>+N43*100/N55</f>
        <v>7.727863642929366</v>
      </c>
      <c r="O69" s="26">
        <f t="shared" si="21"/>
        <v>96.44566151008934</v>
      </c>
      <c r="P69" s="26">
        <f t="shared" si="21"/>
        <v>81.25450112839067</v>
      </c>
      <c r="Q69" s="26">
        <f t="shared" si="21"/>
        <v>79.1408118954871</v>
      </c>
      <c r="R69" s="26">
        <f t="shared" si="21"/>
        <v>55.49826068823075</v>
      </c>
      <c r="S69" s="26">
        <f t="shared" si="21"/>
        <v>57.22366004341292</v>
      </c>
      <c r="T69" s="26">
        <f>+T43*100/T55</f>
        <v>64.97606832119808</v>
      </c>
    </row>
    <row r="70" spans="1:20" ht="10.5" customHeight="1">
      <c r="A70" s="122" t="s">
        <v>44</v>
      </c>
      <c r="B70" s="121"/>
      <c r="C70" s="30">
        <f t="shared" si="21"/>
        <v>3.3546325878594248</v>
      </c>
      <c r="D70" s="30">
        <f t="shared" si="21"/>
        <v>3.899159663865546</v>
      </c>
      <c r="E70" s="30">
        <f t="shared" si="21"/>
        <v>5.5915526757859375</v>
      </c>
      <c r="F70" s="30">
        <f t="shared" si="21"/>
        <v>4.751009421265142</v>
      </c>
      <c r="G70" s="30">
        <f t="shared" si="22"/>
        <v>4.314230521571153</v>
      </c>
      <c r="H70" s="85">
        <f t="shared" si="22"/>
        <v>4.058624577226607</v>
      </c>
      <c r="I70" s="30">
        <f t="shared" si="21"/>
        <v>3.3546325878594248</v>
      </c>
      <c r="J70" s="92">
        <f t="shared" si="21"/>
        <v>3.899159663865546</v>
      </c>
      <c r="K70" s="30">
        <f t="shared" si="21"/>
        <v>5.5915526757859375</v>
      </c>
      <c r="L70" s="30">
        <f t="shared" si="21"/>
        <v>4.751009421265142</v>
      </c>
      <c r="M70" s="30">
        <f t="shared" si="21"/>
        <v>4.314230521571153</v>
      </c>
      <c r="N70" s="85">
        <f>+N44*100/N56</f>
        <v>4.058624577226607</v>
      </c>
      <c r="O70" s="26">
        <f t="shared" si="21"/>
        <v>47.63647158386417</v>
      </c>
      <c r="P70" s="26">
        <f t="shared" si="21"/>
        <v>46.9279030462921</v>
      </c>
      <c r="Q70" s="26">
        <f t="shared" si="21"/>
        <v>55.013034560188416</v>
      </c>
      <c r="R70" s="26">
        <f t="shared" si="21"/>
        <v>43.05139709409511</v>
      </c>
      <c r="S70" s="26">
        <f t="shared" si="21"/>
        <v>37.911300708306506</v>
      </c>
      <c r="T70" s="26">
        <f>+T44*100/T56</f>
        <v>34.12501565827383</v>
      </c>
    </row>
    <row r="71" spans="1:20" ht="10.5" customHeight="1">
      <c r="A71" s="126" t="s">
        <v>45</v>
      </c>
      <c r="B71" s="127"/>
      <c r="C71" s="43">
        <f t="shared" si="21"/>
        <v>4.498594189315839</v>
      </c>
      <c r="D71" s="43">
        <f t="shared" si="21"/>
        <v>5.664488017429194</v>
      </c>
      <c r="E71" s="43">
        <f t="shared" si="21"/>
        <v>8.94308943089431</v>
      </c>
      <c r="F71" s="43">
        <f t="shared" si="21"/>
        <v>7.773181661496036</v>
      </c>
      <c r="G71" s="43">
        <f t="shared" si="22"/>
        <v>7.051175195865977</v>
      </c>
      <c r="H71" s="103">
        <f t="shared" si="22"/>
        <v>7.458122839670301</v>
      </c>
      <c r="I71" s="43">
        <f t="shared" si="21"/>
        <v>4.498594189315839</v>
      </c>
      <c r="J71" s="104">
        <f t="shared" si="21"/>
        <v>5.664488017429194</v>
      </c>
      <c r="K71" s="43">
        <f t="shared" si="21"/>
        <v>8.94308943089431</v>
      </c>
      <c r="L71" s="43">
        <f t="shared" si="21"/>
        <v>7.773181661496036</v>
      </c>
      <c r="M71" s="43">
        <f t="shared" si="21"/>
        <v>7.051175195865977</v>
      </c>
      <c r="N71" s="103">
        <f>+N45*100/N57</f>
        <v>7.458122839670301</v>
      </c>
      <c r="O71" s="39">
        <f t="shared" si="21"/>
        <v>63.88096122425808</v>
      </c>
      <c r="P71" s="39">
        <f t="shared" si="21"/>
        <v>68.1743163667398</v>
      </c>
      <c r="Q71" s="39">
        <f t="shared" si="21"/>
        <v>87.98745473098701</v>
      </c>
      <c r="R71" s="39">
        <f t="shared" si="21"/>
        <v>70.43689050494267</v>
      </c>
      <c r="S71" s="39">
        <f t="shared" si="21"/>
        <v>61.962202033672284</v>
      </c>
      <c r="T71" s="39">
        <f>+T45*100/T57</f>
        <v>62.708080987129115</v>
      </c>
    </row>
    <row r="72" spans="1:20" ht="12.75" customHeight="1">
      <c r="A72" s="128" t="s">
        <v>47</v>
      </c>
      <c r="B72" s="116"/>
      <c r="C72" s="30"/>
      <c r="D72" s="30"/>
      <c r="E72" s="30"/>
      <c r="F72" s="30"/>
      <c r="G72" s="30"/>
      <c r="H72" s="30"/>
      <c r="I72" s="30"/>
      <c r="J72" s="92"/>
      <c r="K72" s="30"/>
      <c r="L72" s="30"/>
      <c r="M72" s="30"/>
      <c r="N72" s="30"/>
      <c r="O72" s="93"/>
      <c r="P72" s="93"/>
      <c r="Q72" s="93"/>
      <c r="R72" s="3"/>
      <c r="S72" s="3"/>
      <c r="T72" s="3"/>
    </row>
    <row r="73" spans="1:20" ht="10.5" customHeight="1">
      <c r="A73" s="61" t="s">
        <v>48</v>
      </c>
      <c r="B73" s="116"/>
      <c r="C73" s="30"/>
      <c r="D73" s="30"/>
      <c r="E73" s="30"/>
      <c r="F73" s="30"/>
      <c r="G73" s="30"/>
      <c r="H73" s="30"/>
      <c r="I73" s="30"/>
      <c r="J73" s="92"/>
      <c r="K73" s="30"/>
      <c r="L73" s="30"/>
      <c r="M73" s="30"/>
      <c r="N73" s="30"/>
      <c r="O73" s="93"/>
      <c r="P73" s="93"/>
      <c r="Q73" s="93"/>
      <c r="R73" s="3"/>
      <c r="S73" s="3"/>
      <c r="T73" s="3"/>
    </row>
    <row r="74" spans="1:20" ht="10.5" customHeight="1">
      <c r="A74" s="61" t="s">
        <v>49</v>
      </c>
      <c r="B74" s="116"/>
      <c r="C74" s="30"/>
      <c r="D74" s="30"/>
      <c r="E74" s="30"/>
      <c r="F74" s="30"/>
      <c r="G74" s="30"/>
      <c r="H74" s="30"/>
      <c r="I74" s="30"/>
      <c r="J74" s="92"/>
      <c r="K74" s="30"/>
      <c r="L74" s="30"/>
      <c r="M74" s="30"/>
      <c r="N74" s="30"/>
      <c r="O74" s="93"/>
      <c r="P74" s="93"/>
      <c r="Q74" s="93"/>
      <c r="R74" s="3"/>
      <c r="S74" s="3"/>
      <c r="T74" s="3"/>
    </row>
    <row r="75" spans="1:20" ht="10.5" customHeight="1">
      <c r="A75" s="61"/>
      <c r="B75" s="116"/>
      <c r="C75" s="30"/>
      <c r="D75" s="30"/>
      <c r="E75" s="30"/>
      <c r="F75" s="30"/>
      <c r="G75" s="30"/>
      <c r="H75" s="30"/>
      <c r="I75" s="30"/>
      <c r="J75" s="92"/>
      <c r="K75" s="30"/>
      <c r="L75" s="30"/>
      <c r="M75" s="30"/>
      <c r="N75" s="30"/>
      <c r="O75" s="93"/>
      <c r="P75" s="93"/>
      <c r="Q75" s="93"/>
      <c r="R75" s="3"/>
      <c r="S75" s="3"/>
      <c r="T75" s="3"/>
    </row>
    <row r="76" spans="1:20" ht="10.5" customHeight="1">
      <c r="A76" s="61"/>
      <c r="B76" s="116"/>
      <c r="C76" s="30"/>
      <c r="D76" s="30"/>
      <c r="E76" s="30"/>
      <c r="F76" s="30"/>
      <c r="G76" s="30"/>
      <c r="H76" s="30"/>
      <c r="I76" s="30"/>
      <c r="J76" s="92"/>
      <c r="K76" s="30"/>
      <c r="L76" s="30"/>
      <c r="M76" s="30"/>
      <c r="N76" s="30"/>
      <c r="O76" s="93"/>
      <c r="P76" s="93"/>
      <c r="Q76" s="93"/>
      <c r="R76" s="3"/>
      <c r="S76" s="3"/>
      <c r="T76" s="3"/>
    </row>
    <row r="77" spans="1:20" ht="11.25">
      <c r="A77" s="65" t="s">
        <v>50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1"/>
      <c r="P77" s="3"/>
      <c r="Q77" s="3"/>
      <c r="R77" s="3"/>
      <c r="S77" s="3"/>
      <c r="T77" s="3"/>
    </row>
    <row r="78" spans="1:20" ht="11.25">
      <c r="A78" s="65" t="s">
        <v>51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1"/>
      <c r="P78" s="3"/>
      <c r="Q78" s="3"/>
      <c r="R78" s="3"/>
      <c r="S78" s="3"/>
      <c r="T78" s="3"/>
    </row>
    <row r="79" spans="1:20" ht="12.75" customHeight="1">
      <c r="A79" s="66" t="s">
        <v>25</v>
      </c>
      <c r="B79" s="67"/>
      <c r="C79" s="10" t="s">
        <v>52</v>
      </c>
      <c r="D79" s="11"/>
      <c r="E79" s="11"/>
      <c r="F79" s="11"/>
      <c r="G79" s="11"/>
      <c r="H79" s="12"/>
      <c r="I79" s="10" t="s">
        <v>53</v>
      </c>
      <c r="J79" s="11"/>
      <c r="K79" s="11"/>
      <c r="L79" s="11"/>
      <c r="M79" s="11"/>
      <c r="N79" s="12"/>
      <c r="O79" s="10" t="s">
        <v>54</v>
      </c>
      <c r="P79" s="11"/>
      <c r="Q79" s="11"/>
      <c r="R79" s="11"/>
      <c r="S79" s="11"/>
      <c r="T79" s="11"/>
    </row>
    <row r="80" spans="1:20" ht="18" customHeight="1">
      <c r="A80" s="68"/>
      <c r="B80" s="69"/>
      <c r="C80" s="70" t="s">
        <v>29</v>
      </c>
      <c r="D80" s="71" t="s">
        <v>30</v>
      </c>
      <c r="E80" s="71" t="s">
        <v>31</v>
      </c>
      <c r="F80" s="71" t="s">
        <v>32</v>
      </c>
      <c r="G80" s="71" t="s">
        <v>33</v>
      </c>
      <c r="H80" s="72" t="s">
        <v>34</v>
      </c>
      <c r="I80" s="70" t="s">
        <v>29</v>
      </c>
      <c r="J80" s="71" t="s">
        <v>30</v>
      </c>
      <c r="K80" s="71" t="s">
        <v>31</v>
      </c>
      <c r="L80" s="71" t="s">
        <v>32</v>
      </c>
      <c r="M80" s="71" t="s">
        <v>33</v>
      </c>
      <c r="N80" s="72" t="s">
        <v>34</v>
      </c>
      <c r="O80" s="70" t="s">
        <v>29</v>
      </c>
      <c r="P80" s="71" t="s">
        <v>30</v>
      </c>
      <c r="Q80" s="71" t="s">
        <v>31</v>
      </c>
      <c r="R80" s="71" t="s">
        <v>32</v>
      </c>
      <c r="S80" s="71" t="s">
        <v>33</v>
      </c>
      <c r="T80" s="73" t="s">
        <v>34</v>
      </c>
    </row>
    <row r="81" spans="1:20" ht="11.25" customHeight="1">
      <c r="A81" s="129" t="s">
        <v>2</v>
      </c>
      <c r="B81" s="130"/>
      <c r="C81" s="131"/>
      <c r="D81" s="132"/>
      <c r="E81" s="132"/>
      <c r="F81" s="132"/>
      <c r="G81" s="132"/>
      <c r="H81" s="133"/>
      <c r="I81" s="132"/>
      <c r="J81" s="132"/>
      <c r="K81" s="132"/>
      <c r="L81" s="132"/>
      <c r="M81" s="132"/>
      <c r="N81" s="133"/>
      <c r="O81" s="132"/>
      <c r="P81" s="132"/>
      <c r="Q81" s="132"/>
      <c r="R81" s="132"/>
      <c r="S81" s="132"/>
      <c r="T81" s="3"/>
    </row>
    <row r="82" spans="1:20" ht="11.25" customHeight="1">
      <c r="A82" s="91" t="s">
        <v>55</v>
      </c>
      <c r="B82" s="3"/>
      <c r="C82" s="84">
        <v>1181</v>
      </c>
      <c r="D82" s="30">
        <v>1974</v>
      </c>
      <c r="E82" s="30">
        <v>3641</v>
      </c>
      <c r="F82" s="30">
        <v>5300</v>
      </c>
      <c r="G82" s="30">
        <v>6196</v>
      </c>
      <c r="H82" s="85">
        <v>7626</v>
      </c>
      <c r="I82" s="134"/>
      <c r="J82" s="134"/>
      <c r="K82" s="134"/>
      <c r="L82" s="134"/>
      <c r="M82" s="134"/>
      <c r="N82" s="135"/>
      <c r="O82" s="134"/>
      <c r="P82" s="134"/>
      <c r="Q82" s="134"/>
      <c r="R82" s="134"/>
      <c r="S82" s="134"/>
      <c r="T82" s="3"/>
    </row>
    <row r="83" spans="1:20" ht="11.25" customHeight="1">
      <c r="A83" s="122" t="s">
        <v>56</v>
      </c>
      <c r="B83" s="3"/>
      <c r="C83" s="84">
        <v>661</v>
      </c>
      <c r="D83" s="30">
        <v>1067</v>
      </c>
      <c r="E83" s="30">
        <v>1933</v>
      </c>
      <c r="F83" s="30">
        <v>2619</v>
      </c>
      <c r="G83" s="30">
        <v>2955</v>
      </c>
      <c r="H83" s="85">
        <v>3389</v>
      </c>
      <c r="I83" s="30">
        <f aca="true" t="shared" si="23" ref="I83:N84">+C83/4</f>
        <v>165.25</v>
      </c>
      <c r="J83" s="30">
        <f>+D83/4</f>
        <v>266.75</v>
      </c>
      <c r="K83" s="30">
        <f>+E83/4</f>
        <v>483.25</v>
      </c>
      <c r="L83" s="30">
        <f>+F83/4</f>
        <v>654.75</v>
      </c>
      <c r="M83" s="30">
        <f>+G83/4</f>
        <v>738.75</v>
      </c>
      <c r="N83" s="85">
        <f>+H83/4</f>
        <v>847.25</v>
      </c>
      <c r="O83" s="136">
        <f aca="true" t="shared" si="24" ref="O83:T83">+I83/C$9</f>
        <v>0.0848305954825462</v>
      </c>
      <c r="P83" s="136">
        <f t="shared" si="24"/>
        <v>0.09346531184302732</v>
      </c>
      <c r="Q83" s="136">
        <f t="shared" si="24"/>
        <v>0.0991078753076292</v>
      </c>
      <c r="R83" s="136">
        <f t="shared" si="24"/>
        <v>0.10302911093627065</v>
      </c>
      <c r="S83" s="136">
        <f t="shared" si="24"/>
        <v>0.09720394736842106</v>
      </c>
      <c r="T83" s="136">
        <f t="shared" si="24"/>
        <v>0.0871656378600823</v>
      </c>
    </row>
    <row r="84" spans="1:20" ht="11.25" customHeight="1">
      <c r="A84" s="126" t="s">
        <v>57</v>
      </c>
      <c r="B84" s="137"/>
      <c r="C84" s="102">
        <v>3730</v>
      </c>
      <c r="D84" s="43">
        <v>6854</v>
      </c>
      <c r="E84" s="43">
        <v>12954</v>
      </c>
      <c r="F84" s="43">
        <v>17461</v>
      </c>
      <c r="G84" s="43">
        <v>18695</v>
      </c>
      <c r="H84" s="103">
        <v>21855</v>
      </c>
      <c r="I84" s="43">
        <f t="shared" si="23"/>
        <v>932.5</v>
      </c>
      <c r="J84" s="43">
        <f t="shared" si="23"/>
        <v>1713.5</v>
      </c>
      <c r="K84" s="43">
        <f t="shared" si="23"/>
        <v>3238.5</v>
      </c>
      <c r="L84" s="43">
        <f t="shared" si="23"/>
        <v>4365.25</v>
      </c>
      <c r="M84" s="43">
        <f t="shared" si="23"/>
        <v>4673.75</v>
      </c>
      <c r="N84" s="103">
        <f t="shared" si="23"/>
        <v>5463.75</v>
      </c>
      <c r="O84" s="138">
        <f>+I84/C$9</f>
        <v>0.47869609856262835</v>
      </c>
      <c r="P84" s="138">
        <f>+J84/D$9</f>
        <v>0.600385423966363</v>
      </c>
      <c r="Q84" s="138">
        <f>+K84/E$9</f>
        <v>0.6641714520098442</v>
      </c>
      <c r="R84" s="138">
        <f>+M84/G$9</f>
        <v>0.6149671052631579</v>
      </c>
      <c r="S84" s="138">
        <f>+M84/G$9</f>
        <v>0.6149671052631579</v>
      </c>
      <c r="T84" s="138">
        <f>+N84/H$9</f>
        <v>0.5621141975308642</v>
      </c>
    </row>
    <row r="85" spans="1:20" ht="11.25" customHeight="1">
      <c r="A85" s="139" t="s">
        <v>58</v>
      </c>
      <c r="B85" s="91"/>
      <c r="C85" s="84"/>
      <c r="D85" s="30"/>
      <c r="E85" s="30"/>
      <c r="F85" s="30"/>
      <c r="G85" s="96"/>
      <c r="H85" s="97"/>
      <c r="I85" s="140"/>
      <c r="J85" s="140"/>
      <c r="K85" s="140"/>
      <c r="L85" s="140"/>
      <c r="M85" s="140"/>
      <c r="N85" s="141"/>
      <c r="O85" s="140"/>
      <c r="P85" s="140"/>
      <c r="Q85" s="140"/>
      <c r="R85" s="140"/>
      <c r="S85" s="3"/>
      <c r="T85" s="3"/>
    </row>
    <row r="86" spans="1:20" ht="11.25" customHeight="1">
      <c r="A86" s="91" t="s">
        <v>55</v>
      </c>
      <c r="B86" s="3"/>
      <c r="C86" s="84">
        <v>16752</v>
      </c>
      <c r="D86" s="30">
        <v>23070</v>
      </c>
      <c r="E86" s="30">
        <v>32971</v>
      </c>
      <c r="F86" s="30">
        <v>52713</v>
      </c>
      <c r="G86" s="30">
        <v>60860</v>
      </c>
      <c r="H86" s="85">
        <v>73868</v>
      </c>
      <c r="I86" s="134"/>
      <c r="J86" s="134"/>
      <c r="K86" s="134"/>
      <c r="L86" s="134"/>
      <c r="M86" s="134"/>
      <c r="N86" s="135"/>
      <c r="O86" s="142"/>
      <c r="P86" s="142"/>
      <c r="Q86" s="142"/>
      <c r="R86" s="142"/>
      <c r="S86" s="3"/>
      <c r="T86" s="3"/>
    </row>
    <row r="87" spans="1:20" ht="11.25" customHeight="1">
      <c r="A87" s="122" t="s">
        <v>56</v>
      </c>
      <c r="B87" s="3"/>
      <c r="C87" s="84">
        <v>12657</v>
      </c>
      <c r="D87" s="30">
        <v>17143</v>
      </c>
      <c r="E87" s="30">
        <v>21286</v>
      </c>
      <c r="F87" s="30">
        <v>35753</v>
      </c>
      <c r="G87" s="30">
        <v>39200</v>
      </c>
      <c r="H87" s="85">
        <v>45728</v>
      </c>
      <c r="I87" s="143">
        <f aca="true" t="shared" si="25" ref="I87:N88">+C87/4</f>
        <v>3164.25</v>
      </c>
      <c r="J87" s="143">
        <f t="shared" si="25"/>
        <v>4285.75</v>
      </c>
      <c r="K87" s="143">
        <f t="shared" si="25"/>
        <v>5321.5</v>
      </c>
      <c r="L87" s="26">
        <f t="shared" si="25"/>
        <v>8938.25</v>
      </c>
      <c r="M87" s="26">
        <f t="shared" si="25"/>
        <v>9800</v>
      </c>
      <c r="N87" s="144">
        <f t="shared" si="25"/>
        <v>11432</v>
      </c>
      <c r="O87" s="136">
        <f aca="true" t="shared" si="26" ref="O87:Q88">+I87/I$9</f>
        <v>0.11438977658882221</v>
      </c>
      <c r="P87" s="136">
        <f t="shared" si="26"/>
        <v>0.12477073568371713</v>
      </c>
      <c r="Q87" s="136">
        <f>+K87/K$9</f>
        <v>0.11092697975944803</v>
      </c>
      <c r="R87" s="136">
        <f>+L87/L$9</f>
        <v>0.15521567742159553</v>
      </c>
      <c r="S87" s="136">
        <f>+M87/M$9</f>
        <v>0.14673953732125478</v>
      </c>
      <c r="T87" s="136">
        <f>+N87/N$9</f>
        <v>0.1398820448816778</v>
      </c>
    </row>
    <row r="88" spans="1:20" ht="11.25" customHeight="1" thickBot="1">
      <c r="A88" s="145" t="s">
        <v>57</v>
      </c>
      <c r="B88" s="146"/>
      <c r="C88" s="110">
        <v>40942</v>
      </c>
      <c r="D88" s="111">
        <v>56584</v>
      </c>
      <c r="E88" s="111">
        <v>76424</v>
      </c>
      <c r="F88" s="111">
        <v>121227</v>
      </c>
      <c r="G88" s="111">
        <v>134806</v>
      </c>
      <c r="H88" s="112">
        <v>160606</v>
      </c>
      <c r="I88" s="111">
        <f t="shared" si="25"/>
        <v>10235.5</v>
      </c>
      <c r="J88" s="111">
        <f t="shared" si="25"/>
        <v>14146</v>
      </c>
      <c r="K88" s="111">
        <f t="shared" si="25"/>
        <v>19106</v>
      </c>
      <c r="L88" s="111">
        <f t="shared" si="25"/>
        <v>30306.75</v>
      </c>
      <c r="M88" s="111">
        <f t="shared" si="25"/>
        <v>33701.5</v>
      </c>
      <c r="N88" s="112">
        <f t="shared" si="25"/>
        <v>40151.5</v>
      </c>
      <c r="O88" s="147">
        <f t="shared" si="26"/>
        <v>0.3700202443785699</v>
      </c>
      <c r="P88" s="147">
        <f t="shared" si="26"/>
        <v>0.41183149436664823</v>
      </c>
      <c r="Q88" s="147">
        <f t="shared" si="26"/>
        <v>0.3982656911179205</v>
      </c>
      <c r="R88" s="147">
        <f>+L88/L$9</f>
        <v>0.5262867710901955</v>
      </c>
      <c r="S88" s="147">
        <f>+M88/M$9</f>
        <v>0.5046267874522722</v>
      </c>
      <c r="T88" s="147">
        <f>+N88/N$9</f>
        <v>0.4912940802192693</v>
      </c>
    </row>
    <row r="89" spans="1:20" ht="13.5" customHeight="1" thickTop="1">
      <c r="A89" s="117" t="s">
        <v>46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3"/>
      <c r="T89" s="3"/>
    </row>
    <row r="90" spans="1:20" ht="11.25" customHeight="1">
      <c r="A90" s="91" t="s">
        <v>55</v>
      </c>
      <c r="B90" s="3"/>
      <c r="C90" s="84">
        <f aca="true" t="shared" si="27" ref="C90:Q92">+C82*100/C86</f>
        <v>7.049904489016237</v>
      </c>
      <c r="D90" s="30">
        <f t="shared" si="27"/>
        <v>8.556566970091028</v>
      </c>
      <c r="E90" s="77">
        <f t="shared" si="27"/>
        <v>11.043037821115526</v>
      </c>
      <c r="F90" s="77">
        <f t="shared" si="27"/>
        <v>10.054445772390112</v>
      </c>
      <c r="G90" s="77">
        <f aca="true" t="shared" si="28" ref="G90:H92">+G82*100/G86</f>
        <v>10.180742688136707</v>
      </c>
      <c r="H90" s="78">
        <f t="shared" si="28"/>
        <v>10.323820869659393</v>
      </c>
      <c r="I90" s="134"/>
      <c r="J90" s="134"/>
      <c r="K90" s="148"/>
      <c r="L90" s="148"/>
      <c r="M90" s="148"/>
      <c r="N90" s="149"/>
      <c r="O90" s="134"/>
      <c r="P90" s="134"/>
      <c r="Q90" s="134"/>
      <c r="R90" s="148"/>
      <c r="S90" s="148"/>
      <c r="T90" s="148"/>
    </row>
    <row r="91" spans="1:20" ht="11.25" customHeight="1">
      <c r="A91" s="91" t="s">
        <v>56</v>
      </c>
      <c r="B91" s="3"/>
      <c r="C91" s="84">
        <f t="shared" si="27"/>
        <v>5.222406573437623</v>
      </c>
      <c r="D91" s="30">
        <f t="shared" si="27"/>
        <v>6.224114799043341</v>
      </c>
      <c r="E91" s="30">
        <f t="shared" si="27"/>
        <v>9.081086159917316</v>
      </c>
      <c r="F91" s="30">
        <f t="shared" si="27"/>
        <v>7.325259418790032</v>
      </c>
      <c r="G91" s="30">
        <f t="shared" si="28"/>
        <v>7.538265306122449</v>
      </c>
      <c r="H91" s="85">
        <f t="shared" si="28"/>
        <v>7.4112141357592725</v>
      </c>
      <c r="I91" s="143">
        <f t="shared" si="27"/>
        <v>5.222406573437623</v>
      </c>
      <c r="J91" s="143">
        <f t="shared" si="27"/>
        <v>6.224114799043341</v>
      </c>
      <c r="K91" s="143">
        <f t="shared" si="27"/>
        <v>9.081086159917316</v>
      </c>
      <c r="L91" s="143">
        <f aca="true" t="shared" si="29" ref="L91:N92">+L83*100/L87</f>
        <v>7.325259418790032</v>
      </c>
      <c r="M91" s="143">
        <f t="shared" si="29"/>
        <v>7.538265306122449</v>
      </c>
      <c r="N91" s="150">
        <f t="shared" si="29"/>
        <v>7.4112141357592725</v>
      </c>
      <c r="O91" s="143">
        <f t="shared" si="27"/>
        <v>74.15924570556035</v>
      </c>
      <c r="P91" s="143">
        <f t="shared" si="27"/>
        <v>74.90964233789057</v>
      </c>
      <c r="Q91" s="143">
        <f t="shared" si="27"/>
        <v>89.34514896425623</v>
      </c>
      <c r="R91" s="143">
        <f aca="true" t="shared" si="30" ref="R91:T92">+R83*100/R87</f>
        <v>66.3780312966865</v>
      </c>
      <c r="S91" s="143">
        <f t="shared" si="30"/>
        <v>66.24250637755102</v>
      </c>
      <c r="T91" s="143">
        <f t="shared" si="30"/>
        <v>62.313671446405586</v>
      </c>
    </row>
    <row r="92" spans="1:20" ht="11.25" customHeight="1">
      <c r="A92" s="101" t="s">
        <v>59</v>
      </c>
      <c r="B92" s="127"/>
      <c r="C92" s="102">
        <f t="shared" si="27"/>
        <v>9.110448927751452</v>
      </c>
      <c r="D92" s="43">
        <f t="shared" si="27"/>
        <v>12.112964795701965</v>
      </c>
      <c r="E92" s="43">
        <f t="shared" si="27"/>
        <v>16.950172720611327</v>
      </c>
      <c r="F92" s="43">
        <f t="shared" si="27"/>
        <v>14.403556963382744</v>
      </c>
      <c r="G92" s="43">
        <f t="shared" si="28"/>
        <v>13.86807708855689</v>
      </c>
      <c r="H92" s="103">
        <f t="shared" si="28"/>
        <v>13.607835323711443</v>
      </c>
      <c r="I92" s="151">
        <f t="shared" si="27"/>
        <v>9.110448927751452</v>
      </c>
      <c r="J92" s="151">
        <f t="shared" si="27"/>
        <v>12.112964795701965</v>
      </c>
      <c r="K92" s="151">
        <f t="shared" si="27"/>
        <v>16.950172720611327</v>
      </c>
      <c r="L92" s="151">
        <f t="shared" si="29"/>
        <v>14.403556963382744</v>
      </c>
      <c r="M92" s="151">
        <f t="shared" si="29"/>
        <v>13.86807708855689</v>
      </c>
      <c r="N92" s="152">
        <f t="shared" si="29"/>
        <v>13.607835323711443</v>
      </c>
      <c r="O92" s="151">
        <f t="shared" si="27"/>
        <v>129.37024550280321</v>
      </c>
      <c r="P92" s="151">
        <f t="shared" si="27"/>
        <v>145.78424238527217</v>
      </c>
      <c r="Q92" s="151">
        <f t="shared" si="27"/>
        <v>166.76592205206876</v>
      </c>
      <c r="R92" s="151">
        <f t="shared" si="30"/>
        <v>116.8501925270252</v>
      </c>
      <c r="S92" s="151">
        <f t="shared" si="30"/>
        <v>121.86572741569367</v>
      </c>
      <c r="T92" s="151">
        <f t="shared" si="30"/>
        <v>114.41501539769973</v>
      </c>
    </row>
    <row r="93" spans="1:20" ht="12.75" customHeight="1">
      <c r="A93" s="128" t="s">
        <v>60</v>
      </c>
      <c r="B93" s="128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1.25">
      <c r="A94" s="3"/>
      <c r="B94" s="128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1.25">
      <c r="A95" s="3"/>
      <c r="B95" s="3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"/>
      <c r="N95" s="3"/>
      <c r="O95" s="30"/>
      <c r="P95" s="3"/>
      <c r="Q95" s="3"/>
      <c r="R95" s="3"/>
      <c r="S95" s="3"/>
      <c r="T95" s="3"/>
    </row>
    <row r="96" spans="1:20" ht="11.25">
      <c r="A96" s="7" t="s">
        <v>61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0"/>
      <c r="P96" s="3"/>
      <c r="Q96" s="3"/>
      <c r="R96" s="3"/>
      <c r="S96" s="3"/>
      <c r="T96" s="3"/>
    </row>
    <row r="97" spans="1:20" ht="12.75" customHeight="1">
      <c r="A97" s="8" t="s">
        <v>62</v>
      </c>
      <c r="B97" s="9"/>
      <c r="C97" s="153" t="s">
        <v>63</v>
      </c>
      <c r="D97" s="154"/>
      <c r="E97" s="154"/>
      <c r="F97" s="154"/>
      <c r="G97" s="154"/>
      <c r="H97" s="155"/>
      <c r="I97" s="156" t="s">
        <v>64</v>
      </c>
      <c r="J97" s="157"/>
      <c r="K97" s="157"/>
      <c r="L97" s="157"/>
      <c r="M97" s="157"/>
      <c r="N97" s="157"/>
      <c r="O97" s="30"/>
      <c r="P97" s="3"/>
      <c r="Q97" s="3"/>
      <c r="R97" s="3"/>
      <c r="S97" s="3"/>
      <c r="T97" s="3"/>
    </row>
    <row r="98" spans="1:20" ht="12.75" customHeight="1">
      <c r="A98" s="14"/>
      <c r="B98" s="15"/>
      <c r="C98" s="158">
        <v>2000</v>
      </c>
      <c r="D98" s="159">
        <v>2002</v>
      </c>
      <c r="E98" s="159">
        <v>2004</v>
      </c>
      <c r="F98" s="159">
        <v>2006</v>
      </c>
      <c r="G98" s="159">
        <v>2008</v>
      </c>
      <c r="H98" s="160">
        <v>2010</v>
      </c>
      <c r="I98" s="161">
        <v>2000</v>
      </c>
      <c r="J98" s="162">
        <v>2002</v>
      </c>
      <c r="K98" s="162">
        <v>2004</v>
      </c>
      <c r="L98" s="162">
        <v>2006</v>
      </c>
      <c r="M98" s="162">
        <v>2008</v>
      </c>
      <c r="N98" s="51">
        <v>2010</v>
      </c>
      <c r="O98" s="3"/>
      <c r="P98" s="3"/>
      <c r="Q98" s="3"/>
      <c r="R98" s="3"/>
      <c r="S98" s="3"/>
      <c r="T98" s="3"/>
    </row>
    <row r="99" spans="1:20" ht="11.25">
      <c r="A99" s="129" t="s">
        <v>2</v>
      </c>
      <c r="B99" s="95"/>
      <c r="C99" s="163">
        <f aca="true" t="shared" si="31" ref="C99:H99">SUM(C100:C102)</f>
        <v>28493.60932</v>
      </c>
      <c r="D99" s="163">
        <f t="shared" si="31"/>
        <v>33799.01285</v>
      </c>
      <c r="E99" s="163">
        <f t="shared" si="31"/>
        <v>38377.91</v>
      </c>
      <c r="F99" s="163">
        <f t="shared" si="31"/>
        <v>45687.380000000005</v>
      </c>
      <c r="G99" s="163">
        <f t="shared" si="31"/>
        <v>54790.18</v>
      </c>
      <c r="H99" s="164">
        <f t="shared" si="31"/>
        <v>72945.28</v>
      </c>
      <c r="I99" s="165">
        <f aca="true" t="shared" si="32" ref="I99:N99">SUM(I100:I102)</f>
        <v>100</v>
      </c>
      <c r="J99" s="163">
        <f t="shared" si="32"/>
        <v>100</v>
      </c>
      <c r="K99" s="163">
        <f t="shared" si="32"/>
        <v>100</v>
      </c>
      <c r="L99" s="163">
        <f t="shared" si="32"/>
        <v>100.00000000000001</v>
      </c>
      <c r="M99" s="163">
        <f t="shared" si="32"/>
        <v>99.99999999999999</v>
      </c>
      <c r="N99" s="163">
        <f t="shared" si="32"/>
        <v>100.00000000000001</v>
      </c>
      <c r="O99" s="3"/>
      <c r="P99" s="3"/>
      <c r="Q99" s="3"/>
      <c r="R99" s="3"/>
      <c r="S99" s="3"/>
      <c r="T99" s="3"/>
    </row>
    <row r="100" spans="1:20" ht="11.25">
      <c r="A100" s="166" t="s">
        <v>65</v>
      </c>
      <c r="B100" s="121"/>
      <c r="C100" s="26">
        <v>22243.18328</v>
      </c>
      <c r="D100" s="26">
        <v>23219.23</v>
      </c>
      <c r="E100" s="26">
        <v>29170.52</v>
      </c>
      <c r="F100" s="26">
        <v>34643.66</v>
      </c>
      <c r="G100" s="26">
        <v>38768.53</v>
      </c>
      <c r="H100" s="144">
        <v>47393.67</v>
      </c>
      <c r="I100" s="25">
        <f aca="true" t="shared" si="33" ref="I100:N102">+C100*100/C$99</f>
        <v>78.06376170247849</v>
      </c>
      <c r="J100" s="26">
        <f t="shared" si="33"/>
        <v>68.69795311196492</v>
      </c>
      <c r="K100" s="26">
        <f t="shared" si="33"/>
        <v>76.00862058408079</v>
      </c>
      <c r="L100" s="26">
        <f t="shared" si="33"/>
        <v>75.82763555275002</v>
      </c>
      <c r="M100" s="26">
        <f t="shared" si="33"/>
        <v>70.75817235862338</v>
      </c>
      <c r="N100" s="26">
        <f t="shared" si="33"/>
        <v>64.97153756898322</v>
      </c>
      <c r="O100" s="3"/>
      <c r="P100" s="3"/>
      <c r="Q100" s="3"/>
      <c r="R100" s="3"/>
      <c r="S100" s="3"/>
      <c r="T100" s="3"/>
    </row>
    <row r="101" spans="1:20" ht="11.25">
      <c r="A101" s="166" t="s">
        <v>66</v>
      </c>
      <c r="B101" s="121"/>
      <c r="C101" s="26">
        <v>1814.94628</v>
      </c>
      <c r="D101" s="26">
        <v>5194.91</v>
      </c>
      <c r="E101" s="26">
        <v>2718.59</v>
      </c>
      <c r="F101" s="26">
        <v>1112.88</v>
      </c>
      <c r="G101" s="26">
        <v>1562.91</v>
      </c>
      <c r="H101" s="144">
        <v>1562.27</v>
      </c>
      <c r="I101" s="25">
        <f t="shared" si="33"/>
        <v>6.369660858394895</v>
      </c>
      <c r="J101" s="26">
        <f t="shared" si="33"/>
        <v>15.370005103566212</v>
      </c>
      <c r="K101" s="26">
        <f t="shared" si="33"/>
        <v>7.083736451515989</v>
      </c>
      <c r="L101" s="26">
        <f t="shared" si="33"/>
        <v>2.435858655059669</v>
      </c>
      <c r="M101" s="26">
        <f t="shared" si="33"/>
        <v>2.8525367136957755</v>
      </c>
      <c r="N101" s="26">
        <f t="shared" si="33"/>
        <v>2.141701286224414</v>
      </c>
      <c r="O101" s="3"/>
      <c r="P101" s="3"/>
      <c r="Q101" s="3"/>
      <c r="R101" s="3"/>
      <c r="S101" s="3"/>
      <c r="T101" s="3"/>
    </row>
    <row r="102" spans="1:20" ht="11.25">
      <c r="A102" s="166" t="s">
        <v>67</v>
      </c>
      <c r="B102" s="121"/>
      <c r="C102" s="38">
        <v>4435.479759999999</v>
      </c>
      <c r="D102" s="39">
        <v>5384.872850000001</v>
      </c>
      <c r="E102" s="39">
        <v>6488.8</v>
      </c>
      <c r="F102" s="39">
        <v>9930.84</v>
      </c>
      <c r="G102" s="39">
        <v>14458.74</v>
      </c>
      <c r="H102" s="167">
        <v>23989.34</v>
      </c>
      <c r="I102" s="38">
        <f t="shared" si="33"/>
        <v>15.566577439126617</v>
      </c>
      <c r="J102" s="39">
        <f t="shared" si="33"/>
        <v>15.932041784468863</v>
      </c>
      <c r="K102" s="39">
        <f t="shared" si="33"/>
        <v>16.90764296440322</v>
      </c>
      <c r="L102" s="39">
        <f t="shared" si="33"/>
        <v>21.736505792190314</v>
      </c>
      <c r="M102" s="26">
        <f t="shared" si="33"/>
        <v>26.389290927680836</v>
      </c>
      <c r="N102" s="26">
        <f t="shared" si="33"/>
        <v>32.886761144792374</v>
      </c>
      <c r="O102" s="3"/>
      <c r="P102" s="3"/>
      <c r="Q102" s="3"/>
      <c r="R102" s="3"/>
      <c r="S102" s="3"/>
      <c r="T102" s="3"/>
    </row>
    <row r="103" spans="1:20" ht="11.25">
      <c r="A103" s="129" t="s">
        <v>58</v>
      </c>
      <c r="B103" s="168"/>
      <c r="C103" s="165">
        <f aca="true" t="shared" si="34" ref="C103:N103">SUM(C104:C106)</f>
        <v>441659.7689299993</v>
      </c>
      <c r="D103" s="163">
        <f t="shared" si="34"/>
        <v>511029.16247999994</v>
      </c>
      <c r="E103" s="163">
        <f t="shared" si="34"/>
        <v>706390.36</v>
      </c>
      <c r="F103" s="163">
        <f t="shared" si="34"/>
        <v>838965.68</v>
      </c>
      <c r="G103" s="163">
        <f t="shared" si="34"/>
        <v>1116627.29</v>
      </c>
      <c r="H103" s="129">
        <f t="shared" si="34"/>
        <v>1491748.71</v>
      </c>
      <c r="I103" s="139">
        <f t="shared" si="34"/>
        <v>100</v>
      </c>
      <c r="J103" s="139">
        <f t="shared" si="34"/>
        <v>100.00000000000001</v>
      </c>
      <c r="K103" s="139">
        <f t="shared" si="34"/>
        <v>100.00000000000001</v>
      </c>
      <c r="L103" s="139">
        <f t="shared" si="34"/>
        <v>100</v>
      </c>
      <c r="M103" s="163">
        <f t="shared" si="34"/>
        <v>99.99999999999999</v>
      </c>
      <c r="N103" s="163">
        <f t="shared" si="34"/>
        <v>100</v>
      </c>
      <c r="O103" s="3"/>
      <c r="P103" s="3"/>
      <c r="Q103" s="3"/>
      <c r="R103" s="3"/>
      <c r="S103" s="3"/>
      <c r="T103" s="3"/>
    </row>
    <row r="104" spans="1:20" ht="11.25">
      <c r="A104" s="166" t="s">
        <v>65</v>
      </c>
      <c r="B104" s="121"/>
      <c r="C104" s="25">
        <v>320744.8764399994</v>
      </c>
      <c r="D104" s="26">
        <v>343844.18</v>
      </c>
      <c r="E104" s="26">
        <v>492847.12</v>
      </c>
      <c r="F104" s="26">
        <v>602387.13</v>
      </c>
      <c r="G104" s="26">
        <v>703443.27</v>
      </c>
      <c r="H104" s="144">
        <v>928664.82</v>
      </c>
      <c r="I104" s="26">
        <f aca="true" t="shared" si="35" ref="I104:N106">+C104*100/C$103</f>
        <v>72.6226156430462</v>
      </c>
      <c r="J104" s="26">
        <f t="shared" si="35"/>
        <v>67.2846493400378</v>
      </c>
      <c r="K104" s="26">
        <f t="shared" si="35"/>
        <v>69.76979697174804</v>
      </c>
      <c r="L104" s="26">
        <f t="shared" si="35"/>
        <v>71.80116473894378</v>
      </c>
      <c r="M104" s="26">
        <f t="shared" si="35"/>
        <v>62.99714114993553</v>
      </c>
      <c r="N104" s="26">
        <f t="shared" si="35"/>
        <v>62.25343543283507</v>
      </c>
      <c r="O104" s="3"/>
      <c r="P104" s="3"/>
      <c r="Q104" s="3"/>
      <c r="R104" s="3"/>
      <c r="S104" s="3"/>
      <c r="T104" s="3"/>
    </row>
    <row r="105" spans="1:20" ht="11.25">
      <c r="A105" s="166" t="s">
        <v>66</v>
      </c>
      <c r="B105" s="121"/>
      <c r="C105" s="25">
        <v>24406.35725</v>
      </c>
      <c r="D105" s="26">
        <v>55673.53</v>
      </c>
      <c r="E105" s="26">
        <v>37242.47</v>
      </c>
      <c r="F105" s="26">
        <v>24957.43</v>
      </c>
      <c r="G105" s="26">
        <v>31983.94</v>
      </c>
      <c r="H105" s="144">
        <v>24567.87</v>
      </c>
      <c r="I105" s="26">
        <f t="shared" si="35"/>
        <v>5.526053982487202</v>
      </c>
      <c r="J105" s="26">
        <f t="shared" si="35"/>
        <v>10.89439391869909</v>
      </c>
      <c r="K105" s="26">
        <f t="shared" si="35"/>
        <v>5.272222287971201</v>
      </c>
      <c r="L105" s="26">
        <f t="shared" si="35"/>
        <v>2.9747855716815494</v>
      </c>
      <c r="M105" s="26">
        <f t="shared" si="35"/>
        <v>2.864334436963295</v>
      </c>
      <c r="N105" s="26">
        <f t="shared" si="35"/>
        <v>1.6469174623921747</v>
      </c>
      <c r="O105" s="3"/>
      <c r="P105" s="3"/>
      <c r="Q105" s="3"/>
      <c r="R105" s="3"/>
      <c r="S105" s="3"/>
      <c r="T105" s="3"/>
    </row>
    <row r="106" spans="1:20" ht="12" thickBot="1">
      <c r="A106" s="169" t="s">
        <v>67</v>
      </c>
      <c r="B106" s="170"/>
      <c r="C106" s="171">
        <v>96508.53523999995</v>
      </c>
      <c r="D106" s="172">
        <v>111511.45247999998</v>
      </c>
      <c r="E106" s="172">
        <v>176300.77</v>
      </c>
      <c r="F106" s="172">
        <v>211621.12</v>
      </c>
      <c r="G106" s="172">
        <v>381200.08</v>
      </c>
      <c r="H106" s="173">
        <v>538516.02</v>
      </c>
      <c r="I106" s="172">
        <f t="shared" si="35"/>
        <v>21.851330374466603</v>
      </c>
      <c r="J106" s="172">
        <f t="shared" si="35"/>
        <v>21.820956741263114</v>
      </c>
      <c r="K106" s="172">
        <f t="shared" si="35"/>
        <v>24.95798074028077</v>
      </c>
      <c r="L106" s="172">
        <f t="shared" si="35"/>
        <v>25.22404968937466</v>
      </c>
      <c r="M106" s="172">
        <f t="shared" si="35"/>
        <v>34.138524413101166</v>
      </c>
      <c r="N106" s="172">
        <f t="shared" si="35"/>
        <v>36.099647104772764</v>
      </c>
      <c r="O106" s="3"/>
      <c r="P106" s="3"/>
      <c r="Q106" s="3"/>
      <c r="R106" s="3"/>
      <c r="S106" s="3"/>
      <c r="T106" s="3"/>
    </row>
    <row r="107" spans="1:20" ht="13.5" customHeight="1" thickTop="1">
      <c r="A107" s="117" t="s">
        <v>46</v>
      </c>
      <c r="B107" s="117"/>
      <c r="C107" s="117"/>
      <c r="D107" s="117"/>
      <c r="E107" s="117"/>
      <c r="F107" s="117"/>
      <c r="G107" s="117"/>
      <c r="H107" s="117"/>
      <c r="I107" s="174"/>
      <c r="J107" s="174"/>
      <c r="K107" s="174"/>
      <c r="L107" s="174"/>
      <c r="M107" s="174"/>
      <c r="N107" s="174"/>
      <c r="O107" s="175"/>
      <c r="P107" s="175"/>
      <c r="Q107" s="175"/>
      <c r="R107" s="3"/>
      <c r="S107" s="3"/>
      <c r="T107" s="3"/>
    </row>
    <row r="108" spans="1:20" ht="11.25">
      <c r="A108" s="129" t="s">
        <v>2</v>
      </c>
      <c r="B108" s="121"/>
      <c r="C108" s="165">
        <f aca="true" t="shared" si="36" ref="C108:H111">+C99*100/C103</f>
        <v>6.45148399842506</v>
      </c>
      <c r="D108" s="163">
        <f t="shared" si="36"/>
        <v>6.613910776828277</v>
      </c>
      <c r="E108" s="163">
        <f t="shared" si="36"/>
        <v>5.432960608352584</v>
      </c>
      <c r="F108" s="163">
        <f t="shared" si="36"/>
        <v>5.445679255914258</v>
      </c>
      <c r="G108" s="163">
        <f t="shared" si="36"/>
        <v>4.906756308991874</v>
      </c>
      <c r="H108" s="163">
        <f t="shared" si="36"/>
        <v>4.8899174177935105</v>
      </c>
      <c r="I108" s="139"/>
      <c r="J108" s="139"/>
      <c r="K108" s="139"/>
      <c r="L108" s="139"/>
      <c r="M108" s="139"/>
      <c r="N108" s="139"/>
      <c r="O108" s="3"/>
      <c r="P108" s="3"/>
      <c r="Q108" s="3"/>
      <c r="R108" s="3"/>
      <c r="S108" s="3"/>
      <c r="T108" s="3"/>
    </row>
    <row r="109" spans="1:20" ht="11.25">
      <c r="A109" s="166" t="s">
        <v>65</v>
      </c>
      <c r="B109" s="121"/>
      <c r="C109" s="25">
        <f t="shared" si="36"/>
        <v>6.934852249825713</v>
      </c>
      <c r="D109" s="26">
        <f t="shared" si="36"/>
        <v>6.752834961464231</v>
      </c>
      <c r="E109" s="26">
        <f t="shared" si="36"/>
        <v>5.9187765974974145</v>
      </c>
      <c r="F109" s="26">
        <f t="shared" si="36"/>
        <v>5.751062443847365</v>
      </c>
      <c r="G109" s="26">
        <f t="shared" si="36"/>
        <v>5.51125181707972</v>
      </c>
      <c r="H109" s="26">
        <f t="shared" si="36"/>
        <v>5.103420413836717</v>
      </c>
      <c r="I109" s="26"/>
      <c r="J109" s="26"/>
      <c r="K109" s="26"/>
      <c r="L109" s="26"/>
      <c r="M109" s="26"/>
      <c r="N109" s="26"/>
      <c r="O109" s="3"/>
      <c r="P109" s="3"/>
      <c r="Q109" s="3"/>
      <c r="R109" s="3"/>
      <c r="S109" s="3"/>
      <c r="T109" s="3"/>
    </row>
    <row r="110" spans="1:20" ht="11.25">
      <c r="A110" s="166" t="s">
        <v>66</v>
      </c>
      <c r="B110" s="121"/>
      <c r="C110" s="25">
        <f t="shared" si="36"/>
        <v>7.436366932635963</v>
      </c>
      <c r="D110" s="26">
        <f t="shared" si="36"/>
        <v>9.331023198996004</v>
      </c>
      <c r="E110" s="26">
        <f t="shared" si="36"/>
        <v>7.299703805896869</v>
      </c>
      <c r="F110" s="26">
        <f t="shared" si="36"/>
        <v>4.45911297757822</v>
      </c>
      <c r="G110" s="26">
        <f t="shared" si="36"/>
        <v>4.8865461853667815</v>
      </c>
      <c r="H110" s="26">
        <f t="shared" si="36"/>
        <v>6.358996526764429</v>
      </c>
      <c r="I110" s="26"/>
      <c r="J110" s="26"/>
      <c r="K110" s="26"/>
      <c r="L110" s="26"/>
      <c r="M110" s="26"/>
      <c r="N110" s="26"/>
      <c r="O110" s="3"/>
      <c r="P110" s="3"/>
      <c r="Q110" s="3"/>
      <c r="R110" s="3"/>
      <c r="S110" s="3"/>
      <c r="T110" s="3"/>
    </row>
    <row r="111" spans="1:20" ht="11.25">
      <c r="A111" s="176" t="s">
        <v>67</v>
      </c>
      <c r="B111" s="137"/>
      <c r="C111" s="38">
        <f t="shared" si="36"/>
        <v>4.595945580325856</v>
      </c>
      <c r="D111" s="39">
        <f t="shared" si="36"/>
        <v>4.828986377848319</v>
      </c>
      <c r="E111" s="39">
        <f t="shared" si="36"/>
        <v>3.680528451463939</v>
      </c>
      <c r="F111" s="39">
        <f t="shared" si="36"/>
        <v>4.692745223161091</v>
      </c>
      <c r="G111" s="39">
        <f t="shared" si="36"/>
        <v>3.7929530340077577</v>
      </c>
      <c r="H111" s="39">
        <f t="shared" si="36"/>
        <v>4.4547124150549875</v>
      </c>
      <c r="I111" s="26"/>
      <c r="J111" s="26"/>
      <c r="K111" s="26"/>
      <c r="L111" s="26"/>
      <c r="M111" s="26"/>
      <c r="N111" s="26"/>
      <c r="O111" s="3"/>
      <c r="P111" s="3"/>
      <c r="Q111" s="3"/>
      <c r="R111" s="3"/>
      <c r="S111" s="3"/>
      <c r="T111" s="3"/>
    </row>
    <row r="112" spans="1:20" ht="11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11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ht="11.25">
      <c r="A114" s="65" t="s">
        <v>68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ht="12.75" customHeight="1">
      <c r="A115" s="8" t="s">
        <v>62</v>
      </c>
      <c r="B115" s="9"/>
      <c r="C115" s="10" t="s">
        <v>2</v>
      </c>
      <c r="D115" s="11"/>
      <c r="E115" s="11"/>
      <c r="F115" s="11"/>
      <c r="G115" s="11"/>
      <c r="H115" s="177"/>
      <c r="I115" s="10" t="s">
        <v>58</v>
      </c>
      <c r="J115" s="11"/>
      <c r="K115" s="11"/>
      <c r="L115" s="11"/>
      <c r="M115" s="11"/>
      <c r="N115" s="11"/>
      <c r="O115" s="178"/>
      <c r="P115" s="178"/>
      <c r="Q115" s="178"/>
      <c r="R115" s="178"/>
      <c r="S115" s="178"/>
      <c r="T115" s="178"/>
    </row>
    <row r="116" spans="1:20" s="46" customFormat="1" ht="12.75" customHeight="1">
      <c r="A116" s="14"/>
      <c r="B116" s="15"/>
      <c r="C116" s="179">
        <v>2000</v>
      </c>
      <c r="D116" s="21">
        <v>2002</v>
      </c>
      <c r="E116" s="17">
        <v>2004</v>
      </c>
      <c r="F116" s="17">
        <v>2006</v>
      </c>
      <c r="G116" s="17">
        <v>2008</v>
      </c>
      <c r="H116" s="160">
        <v>2010</v>
      </c>
      <c r="I116" s="179">
        <v>2000</v>
      </c>
      <c r="J116" s="17">
        <v>2002</v>
      </c>
      <c r="K116" s="17">
        <v>2004</v>
      </c>
      <c r="L116" s="17">
        <v>2006</v>
      </c>
      <c r="M116" s="17">
        <v>2008</v>
      </c>
      <c r="N116" s="180">
        <v>2010</v>
      </c>
      <c r="O116" s="181"/>
      <c r="P116" s="181"/>
      <c r="Q116" s="181"/>
      <c r="R116" s="181"/>
      <c r="S116" s="181"/>
      <c r="T116" s="181"/>
    </row>
    <row r="117" spans="1:20" s="46" customFormat="1" ht="11.25">
      <c r="A117" s="83" t="s">
        <v>69</v>
      </c>
      <c r="B117" s="182"/>
      <c r="C117" s="183">
        <f aca="true" t="shared" si="37" ref="C117:H117">+C99</f>
        <v>28493.60932</v>
      </c>
      <c r="D117" s="184">
        <f t="shared" si="37"/>
        <v>33799.01285</v>
      </c>
      <c r="E117" s="184">
        <f t="shared" si="37"/>
        <v>38377.91</v>
      </c>
      <c r="F117" s="184">
        <f t="shared" si="37"/>
        <v>45687.380000000005</v>
      </c>
      <c r="G117" s="184">
        <f t="shared" si="37"/>
        <v>54790.18</v>
      </c>
      <c r="H117" s="185">
        <f t="shared" si="37"/>
        <v>72945.28</v>
      </c>
      <c r="I117" s="183">
        <f aca="true" t="shared" si="38" ref="I117:N117">+C103</f>
        <v>441659.7689299993</v>
      </c>
      <c r="J117" s="184">
        <f t="shared" si="38"/>
        <v>511029.16247999994</v>
      </c>
      <c r="K117" s="184">
        <f t="shared" si="38"/>
        <v>706390.36</v>
      </c>
      <c r="L117" s="184">
        <f t="shared" si="38"/>
        <v>838965.68</v>
      </c>
      <c r="M117" s="184">
        <f t="shared" si="38"/>
        <v>1116627.29</v>
      </c>
      <c r="N117" s="184">
        <f t="shared" si="38"/>
        <v>1491748.71</v>
      </c>
      <c r="O117" s="124"/>
      <c r="P117" s="124"/>
      <c r="Q117" s="124"/>
      <c r="R117" s="124"/>
      <c r="S117" s="124"/>
      <c r="T117" s="124"/>
    </row>
    <row r="118" spans="1:20" ht="11.25">
      <c r="A118" s="83" t="s">
        <v>70</v>
      </c>
      <c r="B118" s="121"/>
      <c r="C118" s="186">
        <f aca="true" t="shared" si="39" ref="C118:H118">+C9</f>
        <v>1948</v>
      </c>
      <c r="D118" s="187">
        <f t="shared" si="39"/>
        <v>2854</v>
      </c>
      <c r="E118" s="187">
        <f t="shared" si="39"/>
        <v>4876</v>
      </c>
      <c r="F118" s="187">
        <f t="shared" si="39"/>
        <v>6355</v>
      </c>
      <c r="G118" s="187">
        <f t="shared" si="39"/>
        <v>7600</v>
      </c>
      <c r="H118" s="188">
        <f t="shared" si="39"/>
        <v>9720</v>
      </c>
      <c r="I118" s="186">
        <f aca="true" t="shared" si="40" ref="I118:N118">+I9</f>
        <v>27662</v>
      </c>
      <c r="J118" s="187">
        <f t="shared" si="40"/>
        <v>34349</v>
      </c>
      <c r="K118" s="187">
        <f t="shared" si="40"/>
        <v>47973</v>
      </c>
      <c r="L118" s="187">
        <f t="shared" si="40"/>
        <v>57586</v>
      </c>
      <c r="M118" s="187">
        <f t="shared" si="40"/>
        <v>66785</v>
      </c>
      <c r="N118" s="187">
        <f t="shared" si="40"/>
        <v>81726</v>
      </c>
      <c r="O118" s="124"/>
      <c r="P118" s="124"/>
      <c r="Q118" s="124"/>
      <c r="R118" s="124"/>
      <c r="S118" s="124"/>
      <c r="T118" s="124"/>
    </row>
    <row r="119" spans="1:20" ht="12" thickBot="1">
      <c r="A119" s="189" t="s">
        <v>71</v>
      </c>
      <c r="B119" s="190"/>
      <c r="C119" s="191">
        <v>442.41666666666646</v>
      </c>
      <c r="D119" s="192">
        <v>454.85</v>
      </c>
      <c r="E119" s="192">
        <v>516.66</v>
      </c>
      <c r="F119" s="192">
        <v>556.08</v>
      </c>
      <c r="G119" s="192">
        <v>619.5</v>
      </c>
      <c r="H119" s="193">
        <v>785.48</v>
      </c>
      <c r="I119" s="191">
        <v>7412.583333333334</v>
      </c>
      <c r="J119" s="194">
        <v>7765.21</v>
      </c>
      <c r="K119" s="194">
        <v>8451.19</v>
      </c>
      <c r="L119" s="194">
        <v>9072.88</v>
      </c>
      <c r="M119" s="194">
        <v>9964.713333333333</v>
      </c>
      <c r="N119" s="194">
        <v>12804.166666666666</v>
      </c>
      <c r="O119" s="124"/>
      <c r="P119" s="124"/>
      <c r="Q119" s="124"/>
      <c r="R119" s="124"/>
      <c r="S119" s="124"/>
      <c r="T119" s="124"/>
    </row>
    <row r="120" spans="1:20" ht="11.25">
      <c r="A120" s="195" t="s">
        <v>72</v>
      </c>
      <c r="B120" s="196"/>
      <c r="C120" s="57">
        <f>+C117/C118</f>
        <v>14.627109507186859</v>
      </c>
      <c r="D120" s="57">
        <f aca="true" t="shared" si="41" ref="D120:K120">+D117/D118</f>
        <v>11.8426814470918</v>
      </c>
      <c r="E120" s="57">
        <f t="shared" si="41"/>
        <v>7.870777276456113</v>
      </c>
      <c r="F120" s="57">
        <f>+F117/F118</f>
        <v>7.189202202989772</v>
      </c>
      <c r="G120" s="57">
        <f t="shared" si="41"/>
        <v>7.209234210526316</v>
      </c>
      <c r="H120" s="57">
        <f>+H117/H118</f>
        <v>7.504658436213992</v>
      </c>
      <c r="I120" s="56">
        <f t="shared" si="41"/>
        <v>15.966299216614827</v>
      </c>
      <c r="J120" s="57">
        <f t="shared" si="41"/>
        <v>14.877555750676875</v>
      </c>
      <c r="K120" s="57">
        <f t="shared" si="41"/>
        <v>14.724748504367039</v>
      </c>
      <c r="L120" s="57">
        <f>+L117/L118</f>
        <v>14.56891744521238</v>
      </c>
      <c r="M120" s="57">
        <f>+M117/M118</f>
        <v>16.719731826008836</v>
      </c>
      <c r="N120" s="57">
        <f>+N117/N118</f>
        <v>18.25304933558476</v>
      </c>
      <c r="O120" s="124"/>
      <c r="P120" s="124"/>
      <c r="Q120" s="124"/>
      <c r="R120" s="124"/>
      <c r="S120" s="124"/>
      <c r="T120" s="124"/>
    </row>
    <row r="121" spans="1:20" ht="12" thickBot="1">
      <c r="A121" s="197" t="s">
        <v>73</v>
      </c>
      <c r="B121" s="198"/>
      <c r="C121" s="105">
        <f>+C119/C118</f>
        <v>0.2271132785763175</v>
      </c>
      <c r="D121" s="105">
        <f aca="true" t="shared" si="42" ref="D121:K121">+D119/D118</f>
        <v>0.15937281009110021</v>
      </c>
      <c r="E121" s="105">
        <f t="shared" si="42"/>
        <v>0.10595980311730926</v>
      </c>
      <c r="F121" s="105">
        <f>+F119/F118</f>
        <v>0.08750275373721479</v>
      </c>
      <c r="G121" s="105">
        <f t="shared" si="42"/>
        <v>0.08151315789473684</v>
      </c>
      <c r="H121" s="105">
        <f>+H119/H118</f>
        <v>0.08081069958847736</v>
      </c>
      <c r="I121" s="199">
        <f t="shared" si="42"/>
        <v>0.2679698985371027</v>
      </c>
      <c r="J121" s="105">
        <f t="shared" si="42"/>
        <v>0.226068007802265</v>
      </c>
      <c r="K121" s="105">
        <f t="shared" si="42"/>
        <v>0.17616555145602736</v>
      </c>
      <c r="L121" s="105">
        <f>+L119/L118</f>
        <v>0.15755357204876183</v>
      </c>
      <c r="M121" s="105">
        <f>+M119/M118</f>
        <v>0.1492058595992114</v>
      </c>
      <c r="N121" s="105">
        <f>+N119/N118</f>
        <v>0.15667188736346654</v>
      </c>
      <c r="O121" s="124"/>
      <c r="P121" s="124"/>
      <c r="Q121" s="124"/>
      <c r="R121" s="124"/>
      <c r="S121" s="124"/>
      <c r="T121" s="124"/>
    </row>
    <row r="122" spans="1:20" ht="13.5" customHeight="1" thickTop="1">
      <c r="A122" s="117" t="s">
        <v>46</v>
      </c>
      <c r="B122" s="117"/>
      <c r="C122" s="117"/>
      <c r="D122" s="117"/>
      <c r="E122" s="117"/>
      <c r="F122" s="117"/>
      <c r="G122" s="117"/>
      <c r="H122" s="117"/>
      <c r="I122" s="174"/>
      <c r="J122" s="174"/>
      <c r="K122" s="174"/>
      <c r="L122" s="174"/>
      <c r="M122" s="174"/>
      <c r="N122" s="174"/>
      <c r="O122" s="175"/>
      <c r="P122" s="175"/>
      <c r="Q122" s="175"/>
      <c r="R122" s="3"/>
      <c r="S122" s="3"/>
      <c r="T122" s="3"/>
    </row>
    <row r="123" spans="1:20" ht="11.25">
      <c r="A123" s="83" t="s">
        <v>69</v>
      </c>
      <c r="B123" s="182"/>
      <c r="C123" s="124">
        <f aca="true" t="shared" si="43" ref="C123:H127">+C117*100/I117</f>
        <v>6.45148399842506</v>
      </c>
      <c r="D123" s="124">
        <f t="shared" si="43"/>
        <v>6.613910776828277</v>
      </c>
      <c r="E123" s="124">
        <f t="shared" si="43"/>
        <v>5.432960608352584</v>
      </c>
      <c r="F123" s="124">
        <f t="shared" si="43"/>
        <v>5.445679255914258</v>
      </c>
      <c r="G123" s="124">
        <f t="shared" si="43"/>
        <v>4.906756308991874</v>
      </c>
      <c r="H123" s="124">
        <f t="shared" si="43"/>
        <v>4.8899174177935105</v>
      </c>
      <c r="I123" s="93"/>
      <c r="J123" s="93"/>
      <c r="K123" s="93"/>
      <c r="L123" s="93"/>
      <c r="M123" s="93"/>
      <c r="N123" s="93"/>
      <c r="O123" s="124"/>
      <c r="P123" s="124"/>
      <c r="Q123" s="124"/>
      <c r="R123" s="124"/>
      <c r="S123" s="124"/>
      <c r="T123" s="124"/>
    </row>
    <row r="124" spans="1:20" ht="11.25">
      <c r="A124" s="83" t="s">
        <v>70</v>
      </c>
      <c r="B124" s="121"/>
      <c r="C124" s="124">
        <f t="shared" si="43"/>
        <v>7.0421516882365705</v>
      </c>
      <c r="D124" s="124">
        <f t="shared" si="43"/>
        <v>8.308829951381409</v>
      </c>
      <c r="E124" s="124">
        <f t="shared" si="43"/>
        <v>10.164050611802471</v>
      </c>
      <c r="F124" s="124">
        <f t="shared" si="43"/>
        <v>11.035668391622965</v>
      </c>
      <c r="G124" s="124">
        <f t="shared" si="43"/>
        <v>11.379800853485063</v>
      </c>
      <c r="H124" s="124">
        <f t="shared" si="43"/>
        <v>11.893399897217531</v>
      </c>
      <c r="I124" s="93"/>
      <c r="J124" s="93"/>
      <c r="K124" s="93"/>
      <c r="L124" s="93"/>
      <c r="M124" s="93"/>
      <c r="N124" s="93"/>
      <c r="O124" s="124"/>
      <c r="P124" s="124"/>
      <c r="Q124" s="124"/>
      <c r="R124" s="124"/>
      <c r="S124" s="124"/>
      <c r="T124" s="124"/>
    </row>
    <row r="125" spans="1:20" ht="12" thickBot="1">
      <c r="A125" s="189" t="s">
        <v>71</v>
      </c>
      <c r="B125" s="190"/>
      <c r="C125" s="200">
        <f t="shared" si="43"/>
        <v>5.9684545423885025</v>
      </c>
      <c r="D125" s="200">
        <f t="shared" si="43"/>
        <v>5.857536370555336</v>
      </c>
      <c r="E125" s="200">
        <f t="shared" si="43"/>
        <v>6.1134585780227395</v>
      </c>
      <c r="F125" s="200">
        <f t="shared" si="43"/>
        <v>6.129035102415111</v>
      </c>
      <c r="G125" s="200">
        <f t="shared" si="43"/>
        <v>6.216937500125443</v>
      </c>
      <c r="H125" s="200">
        <f t="shared" si="43"/>
        <v>6.134565571103157</v>
      </c>
      <c r="I125" s="93"/>
      <c r="J125" s="93"/>
      <c r="K125" s="93"/>
      <c r="L125" s="93"/>
      <c r="M125" s="93"/>
      <c r="N125" s="93"/>
      <c r="O125" s="124"/>
      <c r="P125" s="124"/>
      <c r="Q125" s="124"/>
      <c r="R125" s="124"/>
      <c r="S125" s="124"/>
      <c r="T125" s="124"/>
    </row>
    <row r="126" spans="1:20" ht="11.25">
      <c r="A126" s="195" t="s">
        <v>72</v>
      </c>
      <c r="B126" s="196"/>
      <c r="C126" s="124">
        <f t="shared" si="43"/>
        <v>91.61239751767658</v>
      </c>
      <c r="D126" s="124">
        <f t="shared" si="43"/>
        <v>79.60098853303239</v>
      </c>
      <c r="E126" s="124">
        <f t="shared" si="43"/>
        <v>53.4527110878791</v>
      </c>
      <c r="F126" s="124">
        <f t="shared" si="43"/>
        <v>49.346166110319196</v>
      </c>
      <c r="G126" s="124">
        <f t="shared" si="43"/>
        <v>43.1181210652661</v>
      </c>
      <c r="H126" s="124">
        <f t="shared" si="43"/>
        <v>41.11454638750951</v>
      </c>
      <c r="I126" s="93"/>
      <c r="J126" s="93"/>
      <c r="K126" s="93"/>
      <c r="L126" s="93"/>
      <c r="M126" s="93"/>
      <c r="N126" s="93"/>
      <c r="O126" s="124"/>
      <c r="P126" s="124"/>
      <c r="Q126" s="124"/>
      <c r="R126" s="124"/>
      <c r="S126" s="124"/>
      <c r="T126" s="124"/>
    </row>
    <row r="127" spans="1:20" ht="11.25">
      <c r="A127" s="197" t="s">
        <v>73</v>
      </c>
      <c r="B127" s="198"/>
      <c r="C127" s="201">
        <f t="shared" si="43"/>
        <v>84.75328005726426</v>
      </c>
      <c r="D127" s="201">
        <f t="shared" si="43"/>
        <v>70.49772837848818</v>
      </c>
      <c r="E127" s="201">
        <f t="shared" si="43"/>
        <v>60.147856514250385</v>
      </c>
      <c r="F127" s="201">
        <f t="shared" si="43"/>
        <v>55.538413124732735</v>
      </c>
      <c r="G127" s="201">
        <f t="shared" si="43"/>
        <v>54.63133828235233</v>
      </c>
      <c r="H127" s="201">
        <f t="shared" si="43"/>
        <v>51.57957879259018</v>
      </c>
      <c r="I127" s="93"/>
      <c r="J127" s="93"/>
      <c r="K127" s="93"/>
      <c r="L127" s="93"/>
      <c r="M127" s="93"/>
      <c r="N127" s="93"/>
      <c r="O127" s="124"/>
      <c r="P127" s="124"/>
      <c r="Q127" s="124"/>
      <c r="R127" s="124"/>
      <c r="S127" s="124"/>
      <c r="T127" s="124"/>
    </row>
    <row r="128" spans="1:20" ht="11.25">
      <c r="A128" s="3"/>
      <c r="B128" s="3"/>
      <c r="C128" s="3"/>
      <c r="D128" s="3"/>
      <c r="E128" s="3"/>
      <c r="F128" s="3"/>
      <c r="G128" s="3"/>
      <c r="H128" s="3"/>
      <c r="I128" s="30"/>
      <c r="J128" s="30"/>
      <c r="K128" s="30"/>
      <c r="L128" s="30"/>
      <c r="M128" s="30"/>
      <c r="N128" s="30"/>
      <c r="O128" s="3"/>
      <c r="P128" s="3"/>
      <c r="Q128" s="3"/>
      <c r="R128" s="3"/>
      <c r="S128" s="3"/>
      <c r="T128" s="3"/>
    </row>
    <row r="129" spans="1:20" ht="11.25">
      <c r="A129" s="202" t="s">
        <v>74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11.25">
      <c r="A130" s="128" t="s">
        <v>75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11.25">
      <c r="A131" s="61" t="s">
        <v>76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ht="11.25">
      <c r="A132" s="128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ht="11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ht="11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ht="11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ht="11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</sheetData>
  <mergeCells count="33">
    <mergeCell ref="A4:B5"/>
    <mergeCell ref="A32:B33"/>
    <mergeCell ref="A19:B20"/>
    <mergeCell ref="A89:R89"/>
    <mergeCell ref="A59:R59"/>
    <mergeCell ref="A79:B80"/>
    <mergeCell ref="C79:H79"/>
    <mergeCell ref="O79:T79"/>
    <mergeCell ref="I79:N79"/>
    <mergeCell ref="C4:H4"/>
    <mergeCell ref="I97:N97"/>
    <mergeCell ref="I115:N115"/>
    <mergeCell ref="O4:T4"/>
    <mergeCell ref="C19:H19"/>
    <mergeCell ref="O19:T19"/>
    <mergeCell ref="I4:N4"/>
    <mergeCell ref="I19:N19"/>
    <mergeCell ref="O32:T32"/>
    <mergeCell ref="C115:G115"/>
    <mergeCell ref="O115:T115"/>
    <mergeCell ref="I32:N32"/>
    <mergeCell ref="A107:H107"/>
    <mergeCell ref="A34:A45"/>
    <mergeCell ref="A46:A57"/>
    <mergeCell ref="A115:B116"/>
    <mergeCell ref="A97:B98"/>
    <mergeCell ref="C97:H97"/>
    <mergeCell ref="A122:H122"/>
    <mergeCell ref="A126:B126"/>
    <mergeCell ref="A127:B127"/>
    <mergeCell ref="C32:H32"/>
    <mergeCell ref="A120:B120"/>
    <mergeCell ref="A121:B121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2"/>
  <rowBreaks count="3" manualBreakCount="3">
    <brk id="29" max="19" man="1"/>
    <brk id="76" max="19" man="1"/>
    <brk id="95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jhsanto</dc:creator>
  <cp:keywords/>
  <dc:description/>
  <cp:lastModifiedBy>jhsanto</cp:lastModifiedBy>
  <dcterms:created xsi:type="dcterms:W3CDTF">2012-06-27T22:22:48Z</dcterms:created>
  <dcterms:modified xsi:type="dcterms:W3CDTF">2012-06-27T22:23:04Z</dcterms:modified>
  <cp:category/>
  <cp:version/>
  <cp:contentType/>
  <cp:contentStatus/>
</cp:coreProperties>
</file>