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870" windowHeight="8595" tabRatio="728" activeTab="0"/>
  </bookViews>
  <sheets>
    <sheet name="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'S'!$A$1:$T$132</definedName>
    <definedName name="Cod_modal">#REF!</definedName>
    <definedName name="SumofBolsas-ano">#REF!</definedName>
    <definedName name="SumofValor_RS">#REF!</definedName>
    <definedName name="_xlnm.Print_Titles" localSheetId="0">'S'!$1:$2</definedName>
  </definedNames>
  <calcPr fullCalcOnLoad="1"/>
</workbook>
</file>

<file path=xl/sharedStrings.xml><?xml version="1.0" encoding="utf-8"?>
<sst xmlns="http://schemas.openxmlformats.org/spreadsheetml/2006/main" count="167" uniqueCount="80">
  <si>
    <t>Livros</t>
  </si>
  <si>
    <t>Capítulos de livros</t>
  </si>
  <si>
    <t>Grupos</t>
  </si>
  <si>
    <t>Instituições</t>
  </si>
  <si>
    <t>Pesquisadores por grupo</t>
  </si>
  <si>
    <t>Estudantes por grupo</t>
  </si>
  <si>
    <t>Técnicos por grupo</t>
  </si>
  <si>
    <t>Linhas de pesquisa por grupo</t>
  </si>
  <si>
    <t>Teses orientadas</t>
  </si>
  <si>
    <t>Dissestações orientadas</t>
  </si>
  <si>
    <t>Produção bibliográfica</t>
  </si>
  <si>
    <t>Produção técnica</t>
  </si>
  <si>
    <t>Processos</t>
  </si>
  <si>
    <t>Softwares</t>
  </si>
  <si>
    <t>Produtos</t>
  </si>
  <si>
    <t>3- Indicadores da produção científica dos pesquisadores doutores</t>
  </si>
  <si>
    <t>Principais dimensões</t>
  </si>
  <si>
    <t>Produção / ano</t>
  </si>
  <si>
    <t>Nº de produções</t>
  </si>
  <si>
    <t>Produção por pesq. doutor/ano</t>
  </si>
  <si>
    <t>Investimentos em R$ mil correntes</t>
  </si>
  <si>
    <t>Nº de orientações concluídas</t>
  </si>
  <si>
    <t>Orientações / ano</t>
  </si>
  <si>
    <t>Número de autores</t>
  </si>
  <si>
    <t>Artigos nacionais (1)</t>
  </si>
  <si>
    <t>Artigos internacionais (2)</t>
  </si>
  <si>
    <t>(2) Publicados em outro idioma que não o português, em Revistas técnico-científicas e Periódicos especializados;</t>
  </si>
  <si>
    <t>(1) Publicados em português, em Revistas técnico-científicas e Periódicos especializados (inclui aqueles sem informação sobre o idioma);</t>
  </si>
  <si>
    <t>Pesquisadores por linha de pesquisa</t>
  </si>
  <si>
    <t>Técnicos</t>
  </si>
  <si>
    <t>Linhas de pesquisa</t>
  </si>
  <si>
    <t>Estudantes</t>
  </si>
  <si>
    <t>4- Indicadores de Formação de Recursos Humanos</t>
  </si>
  <si>
    <t>Notas:</t>
  </si>
  <si>
    <t>Tipo de produção</t>
  </si>
  <si>
    <t>Variável</t>
  </si>
  <si>
    <t>Nº de doutores (D)</t>
  </si>
  <si>
    <t>Investimento em R$ mil (I)</t>
  </si>
  <si>
    <t>(I) / (D) em R$ mil</t>
  </si>
  <si>
    <t>Bolsas no país</t>
  </si>
  <si>
    <t>Bolsas no exterior</t>
  </si>
  <si>
    <t>Fomento à pesquisa</t>
  </si>
  <si>
    <t>- uma parcela da tendência de crescimento observada pode estar relacionada ao aumento do nº de instituições incluídas nos censos e da taxa de cobertura no âmbito das instituições.</t>
  </si>
  <si>
    <t>Dissertações orientadas</t>
  </si>
  <si>
    <t>Participação %</t>
  </si>
  <si>
    <t>Brasil</t>
  </si>
  <si>
    <t>Brasil (1)</t>
  </si>
  <si>
    <t xml:space="preserve"> Sul / Brasil (%)</t>
  </si>
  <si>
    <t>Região Sul</t>
  </si>
  <si>
    <t>% da Região Sul em relação ao Brasil</t>
  </si>
  <si>
    <t xml:space="preserve">Região Sul </t>
  </si>
  <si>
    <t>Pesquisadores Doutores</t>
  </si>
  <si>
    <t>Pesquisadores</t>
  </si>
  <si>
    <t>Orientação por pesq. doutor / ano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</si>
  <si>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</si>
  <si>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</si>
  <si>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t>(BPQ) / (D)</t>
  </si>
  <si>
    <t>Nº de bolsas de produtividade (BPQ)</t>
  </si>
  <si>
    <r>
      <t xml:space="preserve">Perfil da Região </t>
    </r>
    <r>
      <rPr>
        <b/>
        <i/>
        <sz val="11"/>
        <rFont val="Arial"/>
        <family val="2"/>
      </rPr>
      <t>Sul</t>
    </r>
    <r>
      <rPr>
        <b/>
        <i/>
        <sz val="9"/>
        <rFont val="Arial"/>
        <family val="2"/>
      </rPr>
      <t xml:space="preserve"> no Diretório dos Grupos de Pesquisa no Brasil e no Fomento do CNPq</t>
    </r>
  </si>
  <si>
    <t>Notas: inclusive recursos dos fundos setoriais; Bolsas no país e Fomento: região de destino do bolsista ou pesquisador; Bolsas no exterior: região de origem/vínculo do bolsista.</t>
  </si>
  <si>
    <t xml:space="preserve">           BPQ - região da instituição do bolsista; Doutores - região dos grupos de que participam.</t>
  </si>
  <si>
    <t>Quad.
97-00</t>
  </si>
  <si>
    <t>Quad.
98-01</t>
  </si>
  <si>
    <t>Quad.
00-03</t>
  </si>
  <si>
    <t>Quad.
03-06</t>
  </si>
  <si>
    <t>- Não há duplas contagens; Região geográfica da instituição que abriga o grupo.</t>
  </si>
  <si>
    <t>Notas: as relações foram calculadas considerando dupla contagem nas diversas dimensões, exceto doutores/pesquisadores; Região geográfica da instituição que abriga o grupo.</t>
  </si>
  <si>
    <t>Notas: Não há dupla contagem no número de produções, exceto nos trabalhos de co-autorias entre os participantes dos grupos; Região geográfica da instituição que abriga o grupo.</t>
  </si>
  <si>
    <t>Pesqs. Doutores / Total Pesqs. (em %)</t>
  </si>
  <si>
    <t>Trabalhos completos em anais</t>
  </si>
  <si>
    <t>Nº de orientadores (orientador principal)</t>
  </si>
  <si>
    <t>Notas: Não há dupla contagem no número de orientações; Região geográfica da instituição que abriga o grupo.</t>
  </si>
  <si>
    <t>Quad.
05-08</t>
  </si>
  <si>
    <t>Número de produções, Produções por ano e Produções por pesquisador doutor - Censos 2000, 2002, 2004, 2006, 2008, 2010</t>
  </si>
  <si>
    <t>Quad.
07-10</t>
  </si>
  <si>
    <t>5- Investimentos do CNPq em bolsas e no fomento à pesquisa - 2000-2010</t>
  </si>
  <si>
    <t>6- Indicadores de investimentos do CNPq (1): Investimento por doutor e nº de bolsistas de produtividade em relação ao nº de doutores - 2000, 2002, 2004, 2006, 2008, 2010</t>
  </si>
  <si>
    <t>Número de orientadores doutores e número de teses e dissertações orientadas - Censos 2000, 2002, 2004, 2006, 2008, 2010</t>
  </si>
  <si>
    <t>1- Número de instituições, grupos, recursos humanos e linhas de pesquisa - Censos 2000, 2002, 2004, 2006, 2008, 2010</t>
  </si>
  <si>
    <t>2- Relações entre as principais dimensões - Censos 2000, 2002, 2004, 2006, 2008, 2010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</si>
</sst>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#,##0.0"/>
    <numFmt numFmtId="197" formatCode="_(* #,##0_);_(* \(#,##0\);_(* &quot;-&quot;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&quot;Cr$&quot;#,##0_);\(&quot;Cr$&quot;#,##0\)"/>
    <numFmt numFmtId="205" formatCode="&quot;Cr$&quot;#,##0_);[Red]\(&quot;Cr$&quot;#,##0\)"/>
    <numFmt numFmtId="206" formatCode="&quot;Cr$&quot;#,##0.00_);\(&quot;Cr$&quot;#,##0.00\)"/>
    <numFmt numFmtId="207" formatCode="&quot;Cr$&quot;#,##0.00_);[Red]\(&quot;Cr$&quot;#,##0.00\)"/>
    <numFmt numFmtId="208" formatCode="_(&quot;Cr$&quot;* #,##0_);_(&quot;Cr$&quot;* \(#,##0\);_(&quot;Cr$&quot;* &quot;-&quot;_);_(@_)"/>
    <numFmt numFmtId="209" formatCode="_(&quot;Cr$&quot;* #,##0.00_);_(&quot;Cr$&quot;* \(#,##0.00\);_(&quot;Cr$&quot;* &quot;-&quot;??_);_(@_)"/>
    <numFmt numFmtId="210" formatCode="\$#,##0\ ;\(\$#,##0\)"/>
    <numFmt numFmtId="211" formatCode="\$#,##0\ ;[Red]\(\$#,##0\)"/>
    <numFmt numFmtId="212" formatCode="\$#,##0.00\ ;\(\$#,##0.00\)"/>
    <numFmt numFmtId="213" formatCode="\$#,##0.00\ ;[Red]\(\$#,##0.00\)"/>
    <numFmt numFmtId="214" formatCode="m/d/yy"/>
    <numFmt numFmtId="215" formatCode="d\-mmm\-yy"/>
    <numFmt numFmtId="216" formatCode="d\-mmm"/>
    <numFmt numFmtId="217" formatCode="mmm\-yy"/>
    <numFmt numFmtId="218" formatCode="m/d/yy\ h:mm"/>
    <numFmt numFmtId="219" formatCode="m/d"/>
    <numFmt numFmtId="220" formatCode="#,##0.000"/>
    <numFmt numFmtId="221" formatCode="#,##0.000000"/>
    <numFmt numFmtId="222" formatCode="&quot;$&quot;#,##0.00_);[Red]\(&quot;$&quot;#,##0.00\)"/>
    <numFmt numFmtId="223" formatCode="#,##0.0000"/>
    <numFmt numFmtId="224" formatCode="#,##0.00000"/>
    <numFmt numFmtId="225" formatCode="_(* #,##0.0_);_(* \(#,##0.0\);_(* &quot;-&quot;?_);_(@_)"/>
    <numFmt numFmtId="226" formatCode="_(* #,##0.00_);_(* \(#,##0.00\);_(* &quot;-&quot;?_);_(@_)"/>
    <numFmt numFmtId="227" formatCode="_-* #,##0.0_-;\-* #,##0.0_-;_-* &quot;-&quot;?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21.75"/>
      <name val="Arial"/>
      <family val="0"/>
    </font>
    <font>
      <sz val="23.25"/>
      <name val="Arial"/>
      <family val="0"/>
    </font>
    <font>
      <b/>
      <i/>
      <sz val="11"/>
      <name val="Arial"/>
      <family val="2"/>
    </font>
    <font>
      <sz val="10"/>
      <name val="Helv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21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190" fontId="5" fillId="0" borderId="9" xfId="21" applyNumberFormat="1" applyFont="1" applyFill="1" applyBorder="1" applyAlignment="1">
      <alignment/>
    </xf>
    <xf numFmtId="190" fontId="5" fillId="0" borderId="5" xfId="21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/>
    </xf>
    <xf numFmtId="190" fontId="5" fillId="0" borderId="7" xfId="21" applyNumberFormat="1" applyFont="1" applyFill="1" applyBorder="1" applyAlignment="1">
      <alignment/>
    </xf>
    <xf numFmtId="190" fontId="5" fillId="0" borderId="0" xfId="21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7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8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5" xfId="21" applyNumberFormat="1" applyFont="1" applyFill="1" applyBorder="1" applyAlignment="1">
      <alignment/>
    </xf>
    <xf numFmtId="196" fontId="5" fillId="0" borderId="5" xfId="21" applyNumberFormat="1" applyFont="1" applyFill="1" applyBorder="1" applyAlignment="1">
      <alignment/>
    </xf>
    <xf numFmtId="196" fontId="5" fillId="0" borderId="5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0" xfId="21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96" fontId="5" fillId="0" borderId="0" xfId="21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1"/>
    </xf>
    <xf numFmtId="183" fontId="5" fillId="0" borderId="0" xfId="21" applyNumberFormat="1" applyFont="1" applyFill="1" applyBorder="1" applyAlignment="1">
      <alignment/>
    </xf>
    <xf numFmtId="0" fontId="5" fillId="0" borderId="8" xfId="0" applyFont="1" applyFill="1" applyBorder="1" applyAlignment="1" quotePrefix="1">
      <alignment horizontal="left" indent="1"/>
    </xf>
    <xf numFmtId="0" fontId="4" fillId="0" borderId="8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5" fillId="0" borderId="0" xfId="2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0" xfId="21" applyNumberFormat="1" applyFont="1" applyFill="1" applyBorder="1" applyAlignment="1">
      <alignment/>
    </xf>
    <xf numFmtId="183" fontId="5" fillId="0" borderId="13" xfId="21" applyNumberFormat="1" applyFont="1" applyFill="1" applyBorder="1" applyAlignment="1">
      <alignment/>
    </xf>
    <xf numFmtId="183" fontId="5" fillId="0" borderId="10" xfId="2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6" fontId="5" fillId="0" borderId="0" xfId="21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left" indent="2"/>
    </xf>
    <xf numFmtId="191" fontId="5" fillId="0" borderId="0" xfId="21" applyNumberFormat="1" applyFont="1" applyFill="1" applyBorder="1" applyAlignment="1">
      <alignment/>
    </xf>
    <xf numFmtId="0" fontId="5" fillId="0" borderId="8" xfId="0" applyFont="1" applyFill="1" applyBorder="1" applyAlignment="1" quotePrefix="1">
      <alignment horizontal="left" indent="2"/>
    </xf>
    <xf numFmtId="191" fontId="5" fillId="0" borderId="0" xfId="0" applyNumberFormat="1" applyFont="1" applyFill="1" applyBorder="1" applyAlignment="1">
      <alignment horizontal="center"/>
    </xf>
    <xf numFmtId="191" fontId="5" fillId="0" borderId="0" xfId="2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2"/>
    </xf>
    <xf numFmtId="0" fontId="5" fillId="0" borderId="14" xfId="0" applyFont="1" applyFill="1" applyBorder="1" applyAlignment="1">
      <alignment/>
    </xf>
    <xf numFmtId="191" fontId="5" fillId="0" borderId="13" xfId="21" applyNumberFormat="1" applyFont="1" applyFill="1" applyBorder="1" applyAlignment="1">
      <alignment/>
    </xf>
    <xf numFmtId="191" fontId="5" fillId="0" borderId="10" xfId="21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1"/>
    </xf>
    <xf numFmtId="191" fontId="4" fillId="0" borderId="6" xfId="21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91" fontId="4" fillId="0" borderId="0" xfId="21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/>
    </xf>
    <xf numFmtId="191" fontId="4" fillId="0" borderId="9" xfId="21" applyNumberFormat="1" applyFont="1" applyFill="1" applyBorder="1" applyAlignment="1">
      <alignment/>
    </xf>
    <xf numFmtId="191" fontId="4" fillId="0" borderId="5" xfId="21" applyNumberFormat="1" applyFont="1" applyFill="1" applyBorder="1" applyAlignment="1">
      <alignment/>
    </xf>
    <xf numFmtId="191" fontId="5" fillId="0" borderId="0" xfId="21" applyNumberFormat="1" applyFont="1" applyFill="1" applyBorder="1" applyAlignment="1">
      <alignment horizontal="left" indent="1"/>
    </xf>
    <xf numFmtId="191" fontId="5" fillId="0" borderId="7" xfId="21" applyNumberFormat="1" applyFont="1" applyFill="1" applyBorder="1" applyAlignment="1">
      <alignment/>
    </xf>
    <xf numFmtId="191" fontId="5" fillId="0" borderId="8" xfId="21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5" fillId="0" borderId="10" xfId="21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/>
    </xf>
    <xf numFmtId="191" fontId="5" fillId="0" borderId="10" xfId="0" applyNumberFormat="1" applyFont="1" applyFill="1" applyBorder="1" applyAlignment="1">
      <alignment horizontal="center"/>
    </xf>
    <xf numFmtId="190" fontId="5" fillId="0" borderId="17" xfId="21" applyNumberFormat="1" applyFont="1" applyFill="1" applyBorder="1" applyAlignment="1">
      <alignment/>
    </xf>
    <xf numFmtId="191" fontId="5" fillId="0" borderId="18" xfId="21" applyNumberFormat="1" applyFont="1" applyFill="1" applyBorder="1" applyAlignment="1">
      <alignment/>
    </xf>
    <xf numFmtId="190" fontId="5" fillId="0" borderId="19" xfId="21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 indent="1"/>
    </xf>
    <xf numFmtId="3" fontId="5" fillId="0" borderId="21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1" xfId="21" applyNumberFormat="1" applyFont="1" applyFill="1" applyBorder="1" applyAlignment="1">
      <alignment/>
    </xf>
    <xf numFmtId="183" fontId="5" fillId="0" borderId="21" xfId="21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 indent="2"/>
    </xf>
    <xf numFmtId="0" fontId="5" fillId="0" borderId="21" xfId="0" applyFont="1" applyFill="1" applyBorder="1" applyAlignment="1">
      <alignment/>
    </xf>
    <xf numFmtId="191" fontId="5" fillId="0" borderId="21" xfId="21" applyNumberFormat="1" applyFont="1" applyFill="1" applyBorder="1" applyAlignment="1">
      <alignment horizontal="left" indent="1"/>
    </xf>
    <xf numFmtId="0" fontId="5" fillId="0" borderId="20" xfId="0" applyFont="1" applyFill="1" applyBorder="1" applyAlignment="1">
      <alignment/>
    </xf>
    <xf numFmtId="191" fontId="5" fillId="0" borderId="22" xfId="21" applyNumberFormat="1" applyFont="1" applyFill="1" applyBorder="1" applyAlignment="1">
      <alignment/>
    </xf>
    <xf numFmtId="191" fontId="5" fillId="0" borderId="21" xfId="21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2" fontId="5" fillId="0" borderId="0" xfId="21" applyNumberFormat="1" applyFont="1" applyFill="1" applyBorder="1" applyAlignment="1">
      <alignment/>
    </xf>
    <xf numFmtId="2" fontId="5" fillId="0" borderId="10" xfId="21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21" xfId="21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/>
    </xf>
    <xf numFmtId="191" fontId="5" fillId="0" borderId="0" xfId="21" applyNumberFormat="1" applyFont="1" applyFill="1" applyBorder="1" applyAlignment="1">
      <alignment horizontal="right"/>
    </xf>
    <xf numFmtId="191" fontId="5" fillId="0" borderId="7" xfId="21" applyNumberFormat="1" applyFont="1" applyFill="1" applyBorder="1" applyAlignment="1">
      <alignment horizontal="right"/>
    </xf>
    <xf numFmtId="191" fontId="5" fillId="0" borderId="8" xfId="21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Alignment="1" quotePrefix="1">
      <alignment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191" fontId="5" fillId="0" borderId="25" xfId="0" applyNumberFormat="1" applyFont="1" applyFill="1" applyBorder="1" applyAlignment="1">
      <alignment horizontal="center"/>
    </xf>
    <xf numFmtId="191" fontId="5" fillId="0" borderId="25" xfId="21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3" fontId="14" fillId="0" borderId="8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191" fontId="5" fillId="0" borderId="17" xfId="21" applyNumberFormat="1" applyFont="1" applyFill="1" applyBorder="1" applyAlignment="1">
      <alignment/>
    </xf>
    <xf numFmtId="3" fontId="1" fillId="0" borderId="0" xfId="15" applyNumberFormat="1" applyAlignment="1">
      <alignment horizontal="right" wrapText="1"/>
    </xf>
    <xf numFmtId="0" fontId="15" fillId="0" borderId="0" xfId="0" applyFont="1" applyAlignment="1">
      <alignment horizontal="right" wrapText="1"/>
    </xf>
    <xf numFmtId="191" fontId="5" fillId="0" borderId="20" xfId="21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 horizontal="right"/>
    </xf>
    <xf numFmtId="3" fontId="15" fillId="0" borderId="8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textRotation="90"/>
    </xf>
    <xf numFmtId="3" fontId="5" fillId="0" borderId="8" xfId="0" applyNumberFormat="1" applyFont="1" applyFill="1" applyBorder="1" applyAlignment="1">
      <alignment/>
    </xf>
    <xf numFmtId="3" fontId="15" fillId="0" borderId="8" xfId="19" applyNumberFormat="1" applyFont="1" applyFill="1" applyBorder="1" applyAlignment="1">
      <alignment horizontal="right" wrapText="1"/>
      <protection/>
    </xf>
    <xf numFmtId="191" fontId="5" fillId="0" borderId="26" xfId="21" applyNumberFormat="1" applyFont="1" applyFill="1" applyBorder="1" applyAlignment="1">
      <alignment/>
    </xf>
    <xf numFmtId="191" fontId="5" fillId="0" borderId="27" xfId="21" applyNumberFormat="1" applyFont="1" applyFill="1" applyBorder="1" applyAlignment="1">
      <alignment/>
    </xf>
    <xf numFmtId="191" fontId="5" fillId="0" borderId="28" xfId="21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91" fontId="5" fillId="0" borderId="30" xfId="21" applyNumberFormat="1" applyFont="1" applyFill="1" applyBorder="1" applyAlignment="1">
      <alignment horizontal="right" vertical="center"/>
    </xf>
    <xf numFmtId="191" fontId="5" fillId="0" borderId="25" xfId="21" applyNumberFormat="1" applyFont="1" applyFill="1" applyBorder="1" applyAlignment="1">
      <alignment horizontal="right" vertical="center"/>
    </xf>
    <xf numFmtId="191" fontId="5" fillId="0" borderId="9" xfId="0" applyNumberFormat="1" applyFont="1" applyFill="1" applyBorder="1" applyAlignment="1">
      <alignment horizontal="right"/>
    </xf>
    <xf numFmtId="191" fontId="5" fillId="0" borderId="5" xfId="0" applyNumberFormat="1" applyFont="1" applyFill="1" applyBorder="1" applyAlignment="1">
      <alignment horizontal="center"/>
    </xf>
    <xf numFmtId="191" fontId="5" fillId="0" borderId="6" xfId="0" applyNumberFormat="1" applyFont="1" applyFill="1" applyBorder="1" applyAlignment="1">
      <alignment horizontal="center"/>
    </xf>
    <xf numFmtId="191" fontId="5" fillId="0" borderId="24" xfId="21" applyNumberFormat="1" applyFont="1" applyFill="1" applyBorder="1" applyAlignment="1">
      <alignment vertical="center"/>
    </xf>
    <xf numFmtId="191" fontId="5" fillId="0" borderId="5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191" fontId="4" fillId="0" borderId="0" xfId="21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91" fontId="4" fillId="0" borderId="37" xfId="2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91" fontId="4" fillId="0" borderId="29" xfId="2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'[1]Sul'!$C$41:$E$41</c:f>
              <c:numCache>
                <c:ptCount val="3"/>
                <c:pt idx="0">
                  <c:v>1605</c:v>
                </c:pt>
                <c:pt idx="1">
                  <c:v>2380</c:v>
                </c:pt>
                <c:pt idx="2">
                  <c:v>3426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'[1]Sul'!$C$42:$E$42</c:f>
              <c:numCache>
                <c:ptCount val="3"/>
                <c:pt idx="0">
                  <c:v>5800</c:v>
                </c:pt>
                <c:pt idx="1">
                  <c:v>9261</c:v>
                </c:pt>
                <c:pt idx="2">
                  <c:v>14769</c:v>
                </c:pt>
              </c:numCache>
            </c:numRef>
          </c:val>
        </c:ser>
        <c:axId val="19555676"/>
        <c:axId val="41783357"/>
      </c:bar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'[1]Sul'!$C$41:$E$41</c:f>
              <c:numCache>
                <c:ptCount val="3"/>
                <c:pt idx="0">
                  <c:v>1605</c:v>
                </c:pt>
                <c:pt idx="1">
                  <c:v>2380</c:v>
                </c:pt>
                <c:pt idx="2">
                  <c:v>3426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'[1]Sul'!$C$42:$E$42</c:f>
              <c:numCache>
                <c:ptCount val="3"/>
                <c:pt idx="0">
                  <c:v>5800</c:v>
                </c:pt>
                <c:pt idx="1">
                  <c:v>9261</c:v>
                </c:pt>
                <c:pt idx="2">
                  <c:v>14769</c:v>
                </c:pt>
              </c:numCache>
            </c:numRef>
          </c:val>
        </c:ser>
        <c:axId val="40505894"/>
        <c:axId val="29008727"/>
      </c:bar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18535650" y="5048250"/>
        <a:ext cx="43719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2" name="Chart 2"/>
        <xdr:cNvGraphicFramePr/>
      </xdr:nvGraphicFramePr>
      <xdr:xfrm>
        <a:off x="18535650" y="5048250"/>
        <a:ext cx="4371975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0</xdr:colOff>
      <xdr:row>133</xdr:row>
      <xdr:rowOff>0</xdr:rowOff>
    </xdr:from>
    <xdr:ext cx="76200" cy="228600"/>
    <xdr:sp>
      <xdr:nvSpPr>
        <xdr:cNvPr id="3" name="TextBox 3"/>
        <xdr:cNvSpPr txBox="1">
          <a:spLocks noChangeArrowheads="1"/>
        </xdr:cNvSpPr>
      </xdr:nvSpPr>
      <xdr:spPr>
        <a:xfrm>
          <a:off x="1885950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2400300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5" name="TextBox 5"/>
        <xdr:cNvSpPr txBox="1">
          <a:spLocks noChangeArrowheads="1"/>
        </xdr:cNvSpPr>
      </xdr:nvSpPr>
      <xdr:spPr>
        <a:xfrm>
          <a:off x="2400300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88595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40030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61722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61722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61722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1" name="TextBox 12"/>
        <xdr:cNvSpPr txBox="1">
          <a:spLocks noChangeArrowheads="1"/>
        </xdr:cNvSpPr>
      </xdr:nvSpPr>
      <xdr:spPr>
        <a:xfrm>
          <a:off x="66865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66865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61722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5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5" name="TextBox 16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6" name="TextBox 17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7" name="TextBox 18"/>
        <xdr:cNvSpPr txBox="1">
          <a:spLocks noChangeArrowheads="1"/>
        </xdr:cNvSpPr>
      </xdr:nvSpPr>
      <xdr:spPr>
        <a:xfrm>
          <a:off x="61722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8" name="TextBox 19"/>
        <xdr:cNvSpPr txBox="1">
          <a:spLocks noChangeArrowheads="1"/>
        </xdr:cNvSpPr>
      </xdr:nvSpPr>
      <xdr:spPr>
        <a:xfrm>
          <a:off x="61722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9" name="TextBox 20"/>
        <xdr:cNvSpPr txBox="1">
          <a:spLocks noChangeArrowheads="1"/>
        </xdr:cNvSpPr>
      </xdr:nvSpPr>
      <xdr:spPr>
        <a:xfrm>
          <a:off x="61722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0" name="TextBox 21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2"/>
        <xdr:cNvSpPr txBox="1">
          <a:spLocks noChangeArrowheads="1"/>
        </xdr:cNvSpPr>
      </xdr:nvSpPr>
      <xdr:spPr>
        <a:xfrm>
          <a:off x="66865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2" name="TextBox 23"/>
        <xdr:cNvSpPr txBox="1">
          <a:spLocks noChangeArrowheads="1"/>
        </xdr:cNvSpPr>
      </xdr:nvSpPr>
      <xdr:spPr>
        <a:xfrm>
          <a:off x="66865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3" name="TextBox 24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4" name="TextBox 25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5" name="TextBox 26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6" name="TextBox 27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7" name="TextBox 28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8" name="TextBox 29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9" name="TextBox 30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30" name="TextBox 31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1" name="TextBox 32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2" name="TextBox 33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3" name="TextBox 34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4" name="TextBox 35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5" name="TextBox 36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6" name="TextBox 37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7" name="TextBox 38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8" name="TextBox 39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9" name="TextBox 40"/>
        <xdr:cNvSpPr txBox="1">
          <a:spLocks noChangeArrowheads="1"/>
        </xdr:cNvSpPr>
      </xdr:nvSpPr>
      <xdr:spPr>
        <a:xfrm>
          <a:off x="66865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40" name="TextBox 41"/>
        <xdr:cNvSpPr txBox="1">
          <a:spLocks noChangeArrowheads="1"/>
        </xdr:cNvSpPr>
      </xdr:nvSpPr>
      <xdr:spPr>
        <a:xfrm>
          <a:off x="66865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41" name="TextBox 42"/>
        <xdr:cNvSpPr txBox="1">
          <a:spLocks noChangeArrowheads="1"/>
        </xdr:cNvSpPr>
      </xdr:nvSpPr>
      <xdr:spPr>
        <a:xfrm>
          <a:off x="66865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2" name="TextBox 43"/>
        <xdr:cNvSpPr txBox="1">
          <a:spLocks noChangeArrowheads="1"/>
        </xdr:cNvSpPr>
      </xdr:nvSpPr>
      <xdr:spPr>
        <a:xfrm>
          <a:off x="72009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3" name="TextBox 44"/>
        <xdr:cNvSpPr txBox="1">
          <a:spLocks noChangeArrowheads="1"/>
        </xdr:cNvSpPr>
      </xdr:nvSpPr>
      <xdr:spPr>
        <a:xfrm>
          <a:off x="72009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4" name="TextBox 45"/>
        <xdr:cNvSpPr txBox="1">
          <a:spLocks noChangeArrowheads="1"/>
        </xdr:cNvSpPr>
      </xdr:nvSpPr>
      <xdr:spPr>
        <a:xfrm>
          <a:off x="72009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5" name="TextBox 46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6" name="TextBox 47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7" name="TextBox 48"/>
        <xdr:cNvSpPr txBox="1">
          <a:spLocks noChangeArrowheads="1"/>
        </xdr:cNvSpPr>
      </xdr:nvSpPr>
      <xdr:spPr>
        <a:xfrm>
          <a:off x="7800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8" name="TextBox 49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9" name="TextBox 50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50" name="TextBox 51"/>
        <xdr:cNvSpPr txBox="1">
          <a:spLocks noChangeArrowheads="1"/>
        </xdr:cNvSpPr>
      </xdr:nvSpPr>
      <xdr:spPr>
        <a:xfrm>
          <a:off x="84010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51" name="TextBox 52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52" name="TextBox 53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53" name="TextBox 54"/>
        <xdr:cNvSpPr txBox="1">
          <a:spLocks noChangeArrowheads="1"/>
        </xdr:cNvSpPr>
      </xdr:nvSpPr>
      <xdr:spPr>
        <a:xfrm>
          <a:off x="88106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76200" cy="200025"/>
    <xdr:sp>
      <xdr:nvSpPr>
        <xdr:cNvPr id="54" name="TextBox 55"/>
        <xdr:cNvSpPr txBox="1">
          <a:spLocks noChangeArrowheads="1"/>
        </xdr:cNvSpPr>
      </xdr:nvSpPr>
      <xdr:spPr>
        <a:xfrm>
          <a:off x="4543425" y="1455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76200" cy="200025"/>
    <xdr:sp>
      <xdr:nvSpPr>
        <xdr:cNvPr id="55" name="TextBox 56"/>
        <xdr:cNvSpPr txBox="1">
          <a:spLocks noChangeArrowheads="1"/>
        </xdr:cNvSpPr>
      </xdr:nvSpPr>
      <xdr:spPr>
        <a:xfrm>
          <a:off x="4543425" y="1455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76200" cy="200025"/>
    <xdr:sp>
      <xdr:nvSpPr>
        <xdr:cNvPr id="56" name="TextBox 57"/>
        <xdr:cNvSpPr txBox="1">
          <a:spLocks noChangeArrowheads="1"/>
        </xdr:cNvSpPr>
      </xdr:nvSpPr>
      <xdr:spPr>
        <a:xfrm>
          <a:off x="4543425" y="1455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57" name="TextBox 58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58" name="TextBox 59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59" name="TextBox 60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60" name="TextBox 61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61" name="TextBox 62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62" name="TextBox 63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63" name="TextBox 64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64" name="TextBox 65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65" name="TextBox 66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66" name="TextBox 67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67" name="TextBox 68"/>
        <xdr:cNvSpPr txBox="1">
          <a:spLocks noChangeArrowheads="1"/>
        </xdr:cNvSpPr>
      </xdr:nvSpPr>
      <xdr:spPr>
        <a:xfrm>
          <a:off x="45434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200025"/>
    <xdr:sp>
      <xdr:nvSpPr>
        <xdr:cNvPr id="68" name="TextBox 69"/>
        <xdr:cNvSpPr txBox="1">
          <a:spLocks noChangeArrowheads="1"/>
        </xdr:cNvSpPr>
      </xdr:nvSpPr>
      <xdr:spPr>
        <a:xfrm>
          <a:off x="240030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76200" cy="200025"/>
    <xdr:sp>
      <xdr:nvSpPr>
        <xdr:cNvPr id="69" name="TextBox 70"/>
        <xdr:cNvSpPr txBox="1">
          <a:spLocks noChangeArrowheads="1"/>
        </xdr:cNvSpPr>
      </xdr:nvSpPr>
      <xdr:spPr>
        <a:xfrm>
          <a:off x="291465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76200" cy="200025"/>
    <xdr:sp>
      <xdr:nvSpPr>
        <xdr:cNvPr id="70" name="TextBox 71"/>
        <xdr:cNvSpPr txBox="1">
          <a:spLocks noChangeArrowheads="1"/>
        </xdr:cNvSpPr>
      </xdr:nvSpPr>
      <xdr:spPr>
        <a:xfrm>
          <a:off x="342900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76200" cy="200025"/>
    <xdr:sp>
      <xdr:nvSpPr>
        <xdr:cNvPr id="71" name="TextBox 72"/>
        <xdr:cNvSpPr txBox="1">
          <a:spLocks noChangeArrowheads="1"/>
        </xdr:cNvSpPr>
      </xdr:nvSpPr>
      <xdr:spPr>
        <a:xfrm>
          <a:off x="394335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117</xdr:row>
      <xdr:rowOff>0</xdr:rowOff>
    </xdr:from>
    <xdr:ext cx="76200" cy="200025"/>
    <xdr:sp>
      <xdr:nvSpPr>
        <xdr:cNvPr id="72" name="TextBox 73"/>
        <xdr:cNvSpPr txBox="1">
          <a:spLocks noChangeArrowheads="1"/>
        </xdr:cNvSpPr>
      </xdr:nvSpPr>
      <xdr:spPr>
        <a:xfrm>
          <a:off x="4543425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117</xdr:row>
      <xdr:rowOff>0</xdr:rowOff>
    </xdr:from>
    <xdr:ext cx="76200" cy="200025"/>
    <xdr:sp>
      <xdr:nvSpPr>
        <xdr:cNvPr id="73" name="TextBox 74"/>
        <xdr:cNvSpPr txBox="1">
          <a:spLocks noChangeArrowheads="1"/>
        </xdr:cNvSpPr>
      </xdr:nvSpPr>
      <xdr:spPr>
        <a:xfrm>
          <a:off x="514350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200025"/>
    <xdr:sp>
      <xdr:nvSpPr>
        <xdr:cNvPr id="74" name="TextBox 75"/>
        <xdr:cNvSpPr txBox="1">
          <a:spLocks noChangeArrowheads="1"/>
        </xdr:cNvSpPr>
      </xdr:nvSpPr>
      <xdr:spPr>
        <a:xfrm>
          <a:off x="565785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117</xdr:row>
      <xdr:rowOff>0</xdr:rowOff>
    </xdr:from>
    <xdr:ext cx="76200" cy="200025"/>
    <xdr:sp>
      <xdr:nvSpPr>
        <xdr:cNvPr id="75" name="TextBox 76"/>
        <xdr:cNvSpPr txBox="1">
          <a:spLocks noChangeArrowheads="1"/>
        </xdr:cNvSpPr>
      </xdr:nvSpPr>
      <xdr:spPr>
        <a:xfrm>
          <a:off x="617220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76200" cy="200025"/>
    <xdr:sp>
      <xdr:nvSpPr>
        <xdr:cNvPr id="76" name="TextBox 77"/>
        <xdr:cNvSpPr txBox="1">
          <a:spLocks noChangeArrowheads="1"/>
        </xdr:cNvSpPr>
      </xdr:nvSpPr>
      <xdr:spPr>
        <a:xfrm>
          <a:off x="668655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117</xdr:row>
      <xdr:rowOff>0</xdr:rowOff>
    </xdr:from>
    <xdr:ext cx="76200" cy="200025"/>
    <xdr:sp>
      <xdr:nvSpPr>
        <xdr:cNvPr id="77" name="TextBox 78"/>
        <xdr:cNvSpPr txBox="1">
          <a:spLocks noChangeArrowheads="1"/>
        </xdr:cNvSpPr>
      </xdr:nvSpPr>
      <xdr:spPr>
        <a:xfrm>
          <a:off x="7200900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76200" cy="200025"/>
    <xdr:sp>
      <xdr:nvSpPr>
        <xdr:cNvPr id="78" name="TextBox 79"/>
        <xdr:cNvSpPr txBox="1">
          <a:spLocks noChangeArrowheads="1"/>
        </xdr:cNvSpPr>
      </xdr:nvSpPr>
      <xdr:spPr>
        <a:xfrm>
          <a:off x="7800975" y="1705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76200" cy="228600"/>
    <xdr:sp>
      <xdr:nvSpPr>
        <xdr:cNvPr id="79" name="TextBox 80"/>
        <xdr:cNvSpPr txBox="1">
          <a:spLocks noChangeArrowheads="1"/>
        </xdr:cNvSpPr>
      </xdr:nvSpPr>
      <xdr:spPr>
        <a:xfrm>
          <a:off x="1885950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80" name="TextBox 81"/>
        <xdr:cNvSpPr txBox="1">
          <a:spLocks noChangeArrowheads="1"/>
        </xdr:cNvSpPr>
      </xdr:nvSpPr>
      <xdr:spPr>
        <a:xfrm>
          <a:off x="2400300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81" name="TextBox 82"/>
        <xdr:cNvSpPr txBox="1">
          <a:spLocks noChangeArrowheads="1"/>
        </xdr:cNvSpPr>
      </xdr:nvSpPr>
      <xdr:spPr>
        <a:xfrm>
          <a:off x="2400300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Su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Sudes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Nor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Nordes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Centro-Oes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Centro-Oes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Nordes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Nor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Sud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l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  <sheetDataSet>
      <sheetData sheetId="0">
        <row r="41">
          <cell r="C41">
            <v>1605</v>
          </cell>
          <cell r="D41">
            <v>2380</v>
          </cell>
          <cell r="E41">
            <v>3426</v>
          </cell>
        </row>
        <row r="42">
          <cell r="C42">
            <v>5800</v>
          </cell>
          <cell r="D42">
            <v>9261</v>
          </cell>
          <cell r="E42">
            <v>14769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des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r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rdes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tro-Oes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24.00390625" style="3" bestFit="1" customWidth="1"/>
    <col min="3" max="6" width="7.7109375" style="3" bestFit="1" customWidth="1"/>
    <col min="7" max="8" width="9.00390625" style="3" bestFit="1" customWidth="1"/>
    <col min="9" max="12" width="7.7109375" style="3" bestFit="1" customWidth="1"/>
    <col min="13" max="14" width="9.00390625" style="3" bestFit="1" customWidth="1"/>
    <col min="15" max="20" width="6.140625" style="3" bestFit="1" customWidth="1"/>
    <col min="21" max="16384" width="8.8515625" style="3" customWidth="1"/>
  </cols>
  <sheetData>
    <row r="1" spans="1:17" ht="14.2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12" customHeight="1">
      <c r="B2" s="145"/>
      <c r="C2" s="4"/>
      <c r="D2" s="4"/>
      <c r="E2" s="4"/>
      <c r="F2" s="4"/>
      <c r="G2" s="4"/>
      <c r="H2" s="4"/>
    </row>
    <row r="3" spans="1:9" ht="11.25">
      <c r="A3" s="5" t="s">
        <v>78</v>
      </c>
      <c r="C3" s="5"/>
      <c r="D3" s="5"/>
      <c r="E3" s="5"/>
      <c r="F3" s="5"/>
      <c r="G3" s="5"/>
      <c r="H3" s="5"/>
      <c r="I3" s="5"/>
    </row>
    <row r="4" spans="1:20" ht="12" customHeight="1">
      <c r="A4" s="191" t="s">
        <v>16</v>
      </c>
      <c r="B4" s="192"/>
      <c r="C4" s="179" t="s">
        <v>48</v>
      </c>
      <c r="D4" s="180"/>
      <c r="E4" s="180"/>
      <c r="F4" s="180"/>
      <c r="G4" s="180"/>
      <c r="H4" s="181"/>
      <c r="I4" s="179" t="s">
        <v>45</v>
      </c>
      <c r="J4" s="180"/>
      <c r="K4" s="180"/>
      <c r="L4" s="180"/>
      <c r="M4" s="180"/>
      <c r="N4" s="208"/>
      <c r="O4" s="180" t="s">
        <v>47</v>
      </c>
      <c r="P4" s="180"/>
      <c r="Q4" s="180"/>
      <c r="R4" s="180"/>
      <c r="S4" s="180"/>
      <c r="T4" s="180"/>
    </row>
    <row r="5" spans="1:20" ht="12" customHeight="1">
      <c r="A5" s="193"/>
      <c r="B5" s="194"/>
      <c r="C5" s="138">
        <v>2000</v>
      </c>
      <c r="D5" s="8">
        <v>2002</v>
      </c>
      <c r="E5" s="8">
        <v>2004</v>
      </c>
      <c r="F5" s="8">
        <v>2006</v>
      </c>
      <c r="G5" s="8">
        <v>2008</v>
      </c>
      <c r="H5" s="148">
        <v>2010</v>
      </c>
      <c r="I5" s="138">
        <v>2000</v>
      </c>
      <c r="J5" s="8">
        <v>2002</v>
      </c>
      <c r="K5" s="8">
        <v>2004</v>
      </c>
      <c r="L5" s="8">
        <v>2006</v>
      </c>
      <c r="M5" s="8">
        <v>2008</v>
      </c>
      <c r="N5" s="173">
        <v>2010</v>
      </c>
      <c r="O5" s="101">
        <v>2000</v>
      </c>
      <c r="P5" s="7">
        <v>2002</v>
      </c>
      <c r="Q5" s="102">
        <v>2004</v>
      </c>
      <c r="R5" s="102">
        <v>2006</v>
      </c>
      <c r="S5" s="102">
        <v>2008</v>
      </c>
      <c r="T5" s="102">
        <v>2010</v>
      </c>
    </row>
    <row r="6" spans="1:20" ht="11.25">
      <c r="A6" s="10" t="s">
        <v>3</v>
      </c>
      <c r="B6" s="11"/>
      <c r="C6" s="96">
        <v>49</v>
      </c>
      <c r="D6" s="71">
        <v>58</v>
      </c>
      <c r="E6" s="71">
        <v>70</v>
      </c>
      <c r="F6" s="160">
        <v>84</v>
      </c>
      <c r="G6" s="71">
        <v>84</v>
      </c>
      <c r="H6" s="155">
        <v>92</v>
      </c>
      <c r="I6" s="71">
        <v>224</v>
      </c>
      <c r="J6" s="71">
        <v>268</v>
      </c>
      <c r="K6" s="71">
        <v>335</v>
      </c>
      <c r="L6" s="71">
        <v>403</v>
      </c>
      <c r="M6" s="71">
        <v>422</v>
      </c>
      <c r="N6" s="149">
        <v>452</v>
      </c>
      <c r="O6" s="13">
        <f aca="true" t="shared" si="0" ref="O6:T12">+C6*100/I6</f>
        <v>21.875</v>
      </c>
      <c r="P6" s="13">
        <f t="shared" si="0"/>
        <v>21.64179104477612</v>
      </c>
      <c r="Q6" s="13">
        <f t="shared" si="0"/>
        <v>20.895522388059703</v>
      </c>
      <c r="R6" s="13">
        <f t="shared" si="0"/>
        <v>20.843672456575682</v>
      </c>
      <c r="S6" s="13">
        <f t="shared" si="0"/>
        <v>19.90521327014218</v>
      </c>
      <c r="T6" s="13">
        <f t="shared" si="0"/>
        <v>20.353982300884955</v>
      </c>
    </row>
    <row r="7" spans="1:20" ht="11.25">
      <c r="A7" s="15" t="s">
        <v>2</v>
      </c>
      <c r="B7" s="16"/>
      <c r="C7" s="96">
        <v>2317</v>
      </c>
      <c r="D7" s="71">
        <v>3630</v>
      </c>
      <c r="E7" s="71">
        <v>4580</v>
      </c>
      <c r="F7" s="161">
        <v>4955</v>
      </c>
      <c r="G7" s="71">
        <v>5289</v>
      </c>
      <c r="H7" s="159">
        <v>6204</v>
      </c>
      <c r="I7" s="71">
        <v>11760</v>
      </c>
      <c r="J7" s="71">
        <v>15158</v>
      </c>
      <c r="K7" s="71">
        <v>19470</v>
      </c>
      <c r="L7" s="71">
        <v>21024</v>
      </c>
      <c r="M7" s="71">
        <v>22797</v>
      </c>
      <c r="N7" s="149">
        <v>27523</v>
      </c>
      <c r="O7" s="18">
        <f t="shared" si="0"/>
        <v>19.702380952380953</v>
      </c>
      <c r="P7" s="18">
        <f t="shared" si="0"/>
        <v>23.9477503628447</v>
      </c>
      <c r="Q7" s="18">
        <f t="shared" si="0"/>
        <v>23.52336928608115</v>
      </c>
      <c r="R7" s="18">
        <f t="shared" si="0"/>
        <v>23.56830289193303</v>
      </c>
      <c r="S7" s="18">
        <f t="shared" si="0"/>
        <v>23.200421108040533</v>
      </c>
      <c r="T7" s="18">
        <f t="shared" si="0"/>
        <v>22.54114740398939</v>
      </c>
    </row>
    <row r="8" spans="1:20" ht="11.25" customHeight="1">
      <c r="A8" s="15" t="s">
        <v>52</v>
      </c>
      <c r="B8" s="16"/>
      <c r="C8" s="96">
        <v>10378</v>
      </c>
      <c r="D8" s="71">
        <v>14228</v>
      </c>
      <c r="E8" s="71">
        <v>19544</v>
      </c>
      <c r="F8" s="161">
        <v>22269</v>
      </c>
      <c r="G8" s="71">
        <v>24708</v>
      </c>
      <c r="H8" s="156">
        <v>29894</v>
      </c>
      <c r="I8" s="71">
        <v>48781</v>
      </c>
      <c r="J8" s="71">
        <v>56891</v>
      </c>
      <c r="K8" s="71">
        <v>77649</v>
      </c>
      <c r="L8" s="71">
        <v>90320</v>
      </c>
      <c r="M8" s="71">
        <v>104018</v>
      </c>
      <c r="N8" s="149">
        <v>128892</v>
      </c>
      <c r="O8" s="18">
        <f t="shared" si="0"/>
        <v>21.274676615895533</v>
      </c>
      <c r="P8" s="18">
        <f t="shared" si="0"/>
        <v>25.009228173173263</v>
      </c>
      <c r="Q8" s="18">
        <f t="shared" si="0"/>
        <v>25.16967378845832</v>
      </c>
      <c r="R8" s="18">
        <f t="shared" si="0"/>
        <v>24.655668733392382</v>
      </c>
      <c r="S8" s="18">
        <f t="shared" si="0"/>
        <v>23.753581110961566</v>
      </c>
      <c r="T8" s="18">
        <f t="shared" si="0"/>
        <v>23.193060857151725</v>
      </c>
    </row>
    <row r="9" spans="1:20" ht="11.25" customHeight="1">
      <c r="A9" s="15" t="s">
        <v>51</v>
      </c>
      <c r="B9" s="16"/>
      <c r="C9" s="96">
        <v>5034</v>
      </c>
      <c r="D9" s="71">
        <v>7165</v>
      </c>
      <c r="E9" s="71">
        <v>10312</v>
      </c>
      <c r="F9" s="161">
        <v>12711</v>
      </c>
      <c r="G9" s="71">
        <v>14931</v>
      </c>
      <c r="H9" s="158">
        <v>18516</v>
      </c>
      <c r="I9" s="71">
        <v>27662</v>
      </c>
      <c r="J9" s="71">
        <v>34349</v>
      </c>
      <c r="K9" s="71">
        <v>47973</v>
      </c>
      <c r="L9" s="71">
        <v>57586</v>
      </c>
      <c r="M9" s="71">
        <v>66785</v>
      </c>
      <c r="N9" s="149">
        <v>81726</v>
      </c>
      <c r="O9" s="18">
        <f t="shared" si="0"/>
        <v>18.198250307280745</v>
      </c>
      <c r="P9" s="18">
        <f t="shared" si="0"/>
        <v>20.859413665608898</v>
      </c>
      <c r="Q9" s="18">
        <f t="shared" si="0"/>
        <v>21.495424509619994</v>
      </c>
      <c r="R9" s="18">
        <f t="shared" si="0"/>
        <v>22.073073316431078</v>
      </c>
      <c r="S9" s="18">
        <f t="shared" si="0"/>
        <v>22.35681665044546</v>
      </c>
      <c r="T9" s="18">
        <f t="shared" si="0"/>
        <v>22.656192643711915</v>
      </c>
    </row>
    <row r="10" spans="1:20" ht="11.25">
      <c r="A10" s="15" t="s">
        <v>31</v>
      </c>
      <c r="B10" s="16"/>
      <c r="C10" s="96">
        <v>11742</v>
      </c>
      <c r="D10" s="71">
        <v>14915</v>
      </c>
      <c r="E10" s="71">
        <v>24106</v>
      </c>
      <c r="F10" s="161">
        <v>30162</v>
      </c>
      <c r="G10" s="71">
        <v>36998</v>
      </c>
      <c r="H10" s="156">
        <v>49721</v>
      </c>
      <c r="I10" s="71">
        <v>59357</v>
      </c>
      <c r="J10" s="71">
        <v>61872</v>
      </c>
      <c r="K10" s="71">
        <v>102913</v>
      </c>
      <c r="L10" s="71">
        <v>141630</v>
      </c>
      <c r="M10" s="71">
        <v>160931</v>
      </c>
      <c r="N10" s="149">
        <v>213433</v>
      </c>
      <c r="O10" s="18">
        <f t="shared" si="0"/>
        <v>19.781997068585003</v>
      </c>
      <c r="P10" s="18">
        <f t="shared" si="0"/>
        <v>24.106219291440393</v>
      </c>
      <c r="Q10" s="18">
        <f t="shared" si="0"/>
        <v>23.423668535559163</v>
      </c>
      <c r="R10" s="18">
        <f t="shared" si="0"/>
        <v>21.29633552213514</v>
      </c>
      <c r="S10" s="18">
        <f t="shared" si="0"/>
        <v>22.98997707091859</v>
      </c>
      <c r="T10" s="18">
        <f t="shared" si="0"/>
        <v>23.295835226979897</v>
      </c>
    </row>
    <row r="11" spans="1:20" ht="11.25">
      <c r="A11" s="15" t="s">
        <v>29</v>
      </c>
      <c r="B11" s="16"/>
      <c r="C11" s="96">
        <v>2583</v>
      </c>
      <c r="D11" s="71">
        <v>3056</v>
      </c>
      <c r="E11" s="71">
        <v>3939</v>
      </c>
      <c r="F11" s="161">
        <v>4424</v>
      </c>
      <c r="G11" s="71">
        <v>4528</v>
      </c>
      <c r="H11" s="155">
        <v>5432</v>
      </c>
      <c r="I11" s="71">
        <v>16769</v>
      </c>
      <c r="J11" s="71">
        <v>18380</v>
      </c>
      <c r="K11" s="71">
        <v>22733</v>
      </c>
      <c r="L11" s="71">
        <v>23159</v>
      </c>
      <c r="M11" s="71">
        <v>24143</v>
      </c>
      <c r="N11" s="149">
        <v>27484</v>
      </c>
      <c r="O11" s="18">
        <f t="shared" si="0"/>
        <v>15.403422982885086</v>
      </c>
      <c r="P11" s="18">
        <f t="shared" si="0"/>
        <v>16.62676822633297</v>
      </c>
      <c r="Q11" s="18">
        <f t="shared" si="0"/>
        <v>17.32723353714864</v>
      </c>
      <c r="R11" s="18">
        <f t="shared" si="0"/>
        <v>19.10272464268751</v>
      </c>
      <c r="S11" s="18">
        <f t="shared" si="0"/>
        <v>18.754918609949055</v>
      </c>
      <c r="T11" s="18">
        <f t="shared" si="0"/>
        <v>19.76422645903071</v>
      </c>
    </row>
    <row r="12" spans="1:20" ht="11.25">
      <c r="A12" s="29" t="s">
        <v>30</v>
      </c>
      <c r="B12" s="30"/>
      <c r="C12" s="77">
        <v>7400</v>
      </c>
      <c r="D12" s="78">
        <v>11404</v>
      </c>
      <c r="E12" s="78">
        <v>15304</v>
      </c>
      <c r="F12" s="162">
        <v>17248</v>
      </c>
      <c r="G12" s="78">
        <v>18670</v>
      </c>
      <c r="H12" s="163">
        <v>22447</v>
      </c>
      <c r="I12" s="78">
        <v>38126</v>
      </c>
      <c r="J12" s="78">
        <v>50473</v>
      </c>
      <c r="K12" s="78">
        <v>67903</v>
      </c>
      <c r="L12" s="78">
        <v>76719</v>
      </c>
      <c r="M12" s="78">
        <v>86075</v>
      </c>
      <c r="N12" s="106">
        <v>106715</v>
      </c>
      <c r="O12" s="61">
        <f t="shared" si="0"/>
        <v>19.409326968472957</v>
      </c>
      <c r="P12" s="61">
        <f t="shared" si="0"/>
        <v>22.59425831632754</v>
      </c>
      <c r="Q12" s="61">
        <f t="shared" si="0"/>
        <v>22.538032192981163</v>
      </c>
      <c r="R12" s="61">
        <f t="shared" si="0"/>
        <v>22.482044865026918</v>
      </c>
      <c r="S12" s="61">
        <f t="shared" si="0"/>
        <v>21.69038629102527</v>
      </c>
      <c r="T12" s="61">
        <f t="shared" si="0"/>
        <v>21.034531228037295</v>
      </c>
    </row>
    <row r="13" spans="1:8" s="21" customFormat="1" ht="12.75" customHeight="1">
      <c r="A13" s="19" t="s">
        <v>33</v>
      </c>
      <c r="B13" s="15"/>
      <c r="C13" s="20"/>
      <c r="D13" s="20"/>
      <c r="E13" s="20"/>
      <c r="F13" s="20"/>
      <c r="G13" s="20"/>
      <c r="H13" s="20"/>
    </row>
    <row r="14" spans="1:2" s="21" customFormat="1" ht="10.5" customHeight="1">
      <c r="A14" s="140" t="s">
        <v>65</v>
      </c>
      <c r="B14" s="15"/>
    </row>
    <row r="15" spans="1:2" s="21" customFormat="1" ht="10.5" customHeight="1">
      <c r="A15" s="22" t="s">
        <v>42</v>
      </c>
      <c r="B15" s="15"/>
    </row>
    <row r="16" spans="1:6" ht="12.75">
      <c r="A16" s="16"/>
      <c r="B16" s="151"/>
      <c r="C16" s="151"/>
      <c r="D16" s="151"/>
      <c r="E16" s="150"/>
      <c r="F16" s="151"/>
    </row>
    <row r="17" spans="1:6" ht="12.75">
      <c r="A17" s="16"/>
      <c r="B17" s="151"/>
      <c r="C17" s="151"/>
      <c r="D17" s="151"/>
      <c r="E17" s="150"/>
      <c r="F17" s="151"/>
    </row>
    <row r="18" spans="1:22" ht="11.25">
      <c r="A18" s="23" t="s">
        <v>79</v>
      </c>
      <c r="B18" s="16"/>
      <c r="C18" s="16"/>
      <c r="D18" s="16"/>
      <c r="E18" s="16"/>
      <c r="F18" s="16"/>
      <c r="G18" s="16"/>
      <c r="H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2" customHeight="1">
      <c r="A19" s="191" t="s">
        <v>16</v>
      </c>
      <c r="B19" s="192"/>
      <c r="C19" s="179" t="s">
        <v>48</v>
      </c>
      <c r="D19" s="180"/>
      <c r="E19" s="180"/>
      <c r="F19" s="180"/>
      <c r="G19" s="180"/>
      <c r="H19" s="181"/>
      <c r="I19" s="179" t="s">
        <v>45</v>
      </c>
      <c r="J19" s="180"/>
      <c r="K19" s="180"/>
      <c r="L19" s="180"/>
      <c r="M19" s="180"/>
      <c r="N19" s="208"/>
      <c r="O19" s="180" t="s">
        <v>47</v>
      </c>
      <c r="P19" s="180"/>
      <c r="Q19" s="180"/>
      <c r="R19" s="180"/>
      <c r="S19" s="180"/>
      <c r="T19" s="180"/>
      <c r="U19" s="16"/>
      <c r="V19" s="16"/>
    </row>
    <row r="20" spans="1:22" ht="12" customHeight="1">
      <c r="A20" s="193"/>
      <c r="B20" s="194"/>
      <c r="C20" s="138">
        <v>2000</v>
      </c>
      <c r="D20" s="8">
        <v>2002</v>
      </c>
      <c r="E20" s="8">
        <v>2004</v>
      </c>
      <c r="F20" s="8">
        <v>2006</v>
      </c>
      <c r="G20" s="8">
        <v>2008</v>
      </c>
      <c r="H20" s="148">
        <v>2010</v>
      </c>
      <c r="I20" s="138">
        <v>2000</v>
      </c>
      <c r="J20" s="8">
        <v>2002</v>
      </c>
      <c r="K20" s="8">
        <v>2004</v>
      </c>
      <c r="L20" s="8">
        <v>2006</v>
      </c>
      <c r="M20" s="8">
        <v>2008</v>
      </c>
      <c r="N20" s="173">
        <v>2010</v>
      </c>
      <c r="O20" s="174">
        <v>2000</v>
      </c>
      <c r="P20" s="8">
        <v>2002</v>
      </c>
      <c r="Q20" s="8">
        <v>2004</v>
      </c>
      <c r="R20" s="8">
        <v>2006</v>
      </c>
      <c r="S20" s="8">
        <v>2008</v>
      </c>
      <c r="T20" s="9">
        <v>2010</v>
      </c>
      <c r="U20" s="16"/>
      <c r="V20" s="16"/>
    </row>
    <row r="21" spans="1:22" ht="11.25">
      <c r="A21" s="15" t="s">
        <v>7</v>
      </c>
      <c r="B21" s="16"/>
      <c r="C21" s="24">
        <f aca="true" t="shared" si="1" ref="C21:L21">+C12/C7</f>
        <v>3.1937850668968495</v>
      </c>
      <c r="D21" s="25">
        <f t="shared" si="1"/>
        <v>3.141597796143251</v>
      </c>
      <c r="E21" s="25">
        <f t="shared" si="1"/>
        <v>3.3414847161572054</v>
      </c>
      <c r="F21" s="25">
        <f t="shared" si="1"/>
        <v>3.480928355196771</v>
      </c>
      <c r="G21" s="25">
        <f>+G12/G7</f>
        <v>3.529967857818113</v>
      </c>
      <c r="H21" s="25">
        <f>+H12/H7</f>
        <v>3.618149580915538</v>
      </c>
      <c r="I21" s="24">
        <f t="shared" si="1"/>
        <v>3.2420068027210887</v>
      </c>
      <c r="J21" s="25">
        <f t="shared" si="1"/>
        <v>3.329792848660773</v>
      </c>
      <c r="K21" s="25">
        <f t="shared" si="1"/>
        <v>3.4875706214689264</v>
      </c>
      <c r="L21" s="25">
        <f t="shared" si="1"/>
        <v>3.649115296803653</v>
      </c>
      <c r="M21" s="25">
        <f>+M12/M7</f>
        <v>3.7757161029960082</v>
      </c>
      <c r="N21" s="107">
        <f>+N12/N7</f>
        <v>3.877302619627221</v>
      </c>
      <c r="O21" s="26">
        <f aca="true" t="shared" si="2" ref="O21:T25">+C21/I21*100</f>
        <v>98.51259609376002</v>
      </c>
      <c r="P21" s="26">
        <f t="shared" si="2"/>
        <v>94.34814533302834</v>
      </c>
      <c r="Q21" s="26">
        <f t="shared" si="2"/>
        <v>95.81124165880858</v>
      </c>
      <c r="R21" s="26">
        <f t="shared" si="2"/>
        <v>95.39102144143813</v>
      </c>
      <c r="S21" s="26">
        <f t="shared" si="2"/>
        <v>93.49134737691493</v>
      </c>
      <c r="T21" s="26">
        <f t="shared" si="2"/>
        <v>93.31615135223574</v>
      </c>
      <c r="U21" s="16"/>
      <c r="V21" s="16"/>
    </row>
    <row r="22" spans="1:22" ht="11.25">
      <c r="A22" s="15" t="s">
        <v>4</v>
      </c>
      <c r="B22" s="16"/>
      <c r="C22" s="27">
        <f aca="true" t="shared" si="3" ref="C22:L22">+C8/C7</f>
        <v>4.4790677600345274</v>
      </c>
      <c r="D22" s="28">
        <f t="shared" si="3"/>
        <v>3.919559228650138</v>
      </c>
      <c r="E22" s="28">
        <f t="shared" si="3"/>
        <v>4.267248908296943</v>
      </c>
      <c r="F22" s="28">
        <f t="shared" si="3"/>
        <v>4.494248234106963</v>
      </c>
      <c r="G22" s="28">
        <f>+G8/G7</f>
        <v>4.671582529778786</v>
      </c>
      <c r="H22" s="28">
        <f>+H8/H7</f>
        <v>4.8185041908446165</v>
      </c>
      <c r="I22" s="27">
        <f t="shared" si="3"/>
        <v>4.148044217687075</v>
      </c>
      <c r="J22" s="28">
        <f t="shared" si="3"/>
        <v>3.7531996305581212</v>
      </c>
      <c r="K22" s="28">
        <f t="shared" si="3"/>
        <v>3.988135593220339</v>
      </c>
      <c r="L22" s="28">
        <f t="shared" si="3"/>
        <v>4.296042617960426</v>
      </c>
      <c r="M22" s="28">
        <f>+M8/M7</f>
        <v>4.5627933500021935</v>
      </c>
      <c r="N22" s="105">
        <f>+N8/N7</f>
        <v>4.683065072848163</v>
      </c>
      <c r="O22" s="26">
        <f t="shared" si="2"/>
        <v>107.98023176647884</v>
      </c>
      <c r="P22" s="26">
        <f t="shared" si="2"/>
        <v>104.43247400797804</v>
      </c>
      <c r="Q22" s="26">
        <f t="shared" si="2"/>
        <v>106.99859141076058</v>
      </c>
      <c r="R22" s="26">
        <f t="shared" si="2"/>
        <v>104.61367900117891</v>
      </c>
      <c r="S22" s="26">
        <f t="shared" si="2"/>
        <v>102.384267080089</v>
      </c>
      <c r="T22" s="26">
        <f t="shared" si="2"/>
        <v>102.89210412175804</v>
      </c>
      <c r="U22" s="16"/>
      <c r="V22" s="16"/>
    </row>
    <row r="23" spans="1:22" ht="11.25">
      <c r="A23" s="15" t="s">
        <v>5</v>
      </c>
      <c r="B23" s="16"/>
      <c r="C23" s="27">
        <f aca="true" t="shared" si="4" ref="C23:L23">+C10/C7</f>
        <v>5.0677600345274065</v>
      </c>
      <c r="D23" s="28">
        <f t="shared" si="4"/>
        <v>4.1088154269972454</v>
      </c>
      <c r="E23" s="28">
        <f t="shared" si="4"/>
        <v>5.263318777292576</v>
      </c>
      <c r="F23" s="28">
        <f t="shared" si="4"/>
        <v>6.087184661957618</v>
      </c>
      <c r="G23" s="28">
        <f>+G10/G7</f>
        <v>6.995273208546039</v>
      </c>
      <c r="H23" s="28">
        <f>+H10/H7</f>
        <v>8.014345583494519</v>
      </c>
      <c r="I23" s="27">
        <f t="shared" si="4"/>
        <v>5.0473639455782315</v>
      </c>
      <c r="J23" s="28">
        <f t="shared" si="4"/>
        <v>4.081804987465365</v>
      </c>
      <c r="K23" s="28">
        <f t="shared" si="4"/>
        <v>5.285721623009759</v>
      </c>
      <c r="L23" s="28">
        <f t="shared" si="4"/>
        <v>6.736586757990867</v>
      </c>
      <c r="M23" s="28">
        <f>+M10/M7</f>
        <v>7.059306049041541</v>
      </c>
      <c r="N23" s="105">
        <f>+N10/N7</f>
        <v>7.754714239000109</v>
      </c>
      <c r="O23" s="26">
        <f t="shared" si="2"/>
        <v>100.40409388284834</v>
      </c>
      <c r="P23" s="26">
        <f t="shared" si="2"/>
        <v>100.66172782910566</v>
      </c>
      <c r="Q23" s="26">
        <f t="shared" si="2"/>
        <v>99.57616296666743</v>
      </c>
      <c r="R23" s="26">
        <f t="shared" si="2"/>
        <v>90.36007225375766</v>
      </c>
      <c r="S23" s="26">
        <f t="shared" si="2"/>
        <v>99.09293009751015</v>
      </c>
      <c r="T23" s="26">
        <f t="shared" si="2"/>
        <v>103.34804528564918</v>
      </c>
      <c r="U23" s="16"/>
      <c r="V23" s="16"/>
    </row>
    <row r="24" spans="1:22" ht="11.25">
      <c r="A24" s="15" t="s">
        <v>6</v>
      </c>
      <c r="B24" s="16"/>
      <c r="C24" s="27">
        <f aca="true" t="shared" si="5" ref="C24:L24">+C11/C7</f>
        <v>1.1148036253776434</v>
      </c>
      <c r="D24" s="28">
        <f t="shared" si="5"/>
        <v>0.8418732782369146</v>
      </c>
      <c r="E24" s="28">
        <f t="shared" si="5"/>
        <v>0.8600436681222707</v>
      </c>
      <c r="F24" s="28">
        <f t="shared" si="5"/>
        <v>0.8928355196770938</v>
      </c>
      <c r="G24" s="28">
        <f>+G11/G7</f>
        <v>0.8561164681414256</v>
      </c>
      <c r="H24" s="28">
        <f>+H11/H7</f>
        <v>0.8755641521598968</v>
      </c>
      <c r="I24" s="27">
        <f t="shared" si="5"/>
        <v>1.4259353741496599</v>
      </c>
      <c r="J24" s="28">
        <f t="shared" si="5"/>
        <v>1.2125610238817786</v>
      </c>
      <c r="K24" s="28">
        <f t="shared" si="5"/>
        <v>1.1675911658962506</v>
      </c>
      <c r="L24" s="28">
        <f t="shared" si="5"/>
        <v>1.101550608828006</v>
      </c>
      <c r="M24" s="28">
        <f>+M11/M7</f>
        <v>1.0590428565162082</v>
      </c>
      <c r="N24" s="105">
        <f>+N11/N7</f>
        <v>0.9985830033063257</v>
      </c>
      <c r="O24" s="26">
        <f t="shared" si="2"/>
        <v>78.18051544183366</v>
      </c>
      <c r="P24" s="26">
        <f t="shared" si="2"/>
        <v>69.42935338147525</v>
      </c>
      <c r="Q24" s="26">
        <f t="shared" si="2"/>
        <v>73.65965872669956</v>
      </c>
      <c r="R24" s="26">
        <f t="shared" si="2"/>
        <v>81.05261006818611</v>
      </c>
      <c r="S24" s="26">
        <f t="shared" si="2"/>
        <v>80.83869910210032</v>
      </c>
      <c r="T24" s="26">
        <f t="shared" si="2"/>
        <v>87.68065841906869</v>
      </c>
      <c r="U24" s="16"/>
      <c r="V24" s="16"/>
    </row>
    <row r="25" spans="1:22" ht="11.25">
      <c r="A25" s="15" t="s">
        <v>28</v>
      </c>
      <c r="B25" s="16"/>
      <c r="C25" s="27">
        <f aca="true" t="shared" si="6" ref="C25:L25">+C8/C12</f>
        <v>1.4024324324324324</v>
      </c>
      <c r="D25" s="28">
        <f t="shared" si="6"/>
        <v>1.2476324096808138</v>
      </c>
      <c r="E25" s="28">
        <f t="shared" si="6"/>
        <v>1.277051751176163</v>
      </c>
      <c r="F25" s="28">
        <f t="shared" si="6"/>
        <v>1.291106215213358</v>
      </c>
      <c r="G25" s="28">
        <f>+G8/G12</f>
        <v>1.3234065345474022</v>
      </c>
      <c r="H25" s="28">
        <f>+H8/H12</f>
        <v>1.3317592551343165</v>
      </c>
      <c r="I25" s="27">
        <f t="shared" si="6"/>
        <v>1.279468079525783</v>
      </c>
      <c r="J25" s="28">
        <f t="shared" si="6"/>
        <v>1.1271570938917836</v>
      </c>
      <c r="K25" s="28">
        <f t="shared" si="6"/>
        <v>1.1435282682650252</v>
      </c>
      <c r="L25" s="28">
        <f t="shared" si="6"/>
        <v>1.1772833326816043</v>
      </c>
      <c r="M25" s="28">
        <f>+M8/M12</f>
        <v>1.2084577403427244</v>
      </c>
      <c r="N25" s="105">
        <f>+N8/N12</f>
        <v>1.2078152087335425</v>
      </c>
      <c r="O25" s="26">
        <f t="shared" si="2"/>
        <v>109.61058387265312</v>
      </c>
      <c r="P25" s="26">
        <f t="shared" si="2"/>
        <v>110.68842279766523</v>
      </c>
      <c r="Q25" s="26">
        <f t="shared" si="2"/>
        <v>111.67644793894962</v>
      </c>
      <c r="R25" s="26">
        <f t="shared" si="2"/>
        <v>109.66826586022323</v>
      </c>
      <c r="S25" s="26">
        <f t="shared" si="2"/>
        <v>109.51202432383592</v>
      </c>
      <c r="T25" s="26">
        <f t="shared" si="2"/>
        <v>110.2618385250121</v>
      </c>
      <c r="U25" s="16"/>
      <c r="V25" s="16"/>
    </row>
    <row r="26" spans="1:20" ht="11.25">
      <c r="A26" s="139" t="s">
        <v>68</v>
      </c>
      <c r="B26" s="29"/>
      <c r="C26" s="77">
        <f aca="true" t="shared" si="7" ref="C26:L26">+C9/C8*100</f>
        <v>48.50645596454037</v>
      </c>
      <c r="D26" s="78">
        <f t="shared" si="7"/>
        <v>50.35844813044701</v>
      </c>
      <c r="E26" s="78">
        <f t="shared" si="7"/>
        <v>52.76299631600491</v>
      </c>
      <c r="F26" s="78">
        <f t="shared" si="7"/>
        <v>57.079347972517844</v>
      </c>
      <c r="G26" s="78">
        <f>+G9/G8*100</f>
        <v>60.42982030111704</v>
      </c>
      <c r="H26" s="78">
        <f>+H9/H8*100</f>
        <v>61.93885060547267</v>
      </c>
      <c r="I26" s="77">
        <f t="shared" si="7"/>
        <v>56.706504581701886</v>
      </c>
      <c r="J26" s="78">
        <f t="shared" si="7"/>
        <v>60.37686101492328</v>
      </c>
      <c r="K26" s="78">
        <f t="shared" si="7"/>
        <v>61.78186454429549</v>
      </c>
      <c r="L26" s="78">
        <f t="shared" si="7"/>
        <v>63.7577502214349</v>
      </c>
      <c r="M26" s="78">
        <f>+M9/M8*100</f>
        <v>64.20523370955027</v>
      </c>
      <c r="N26" s="106">
        <f>+N9/N8*100</f>
        <v>63.40657294479099</v>
      </c>
      <c r="O26" s="31">
        <f aca="true" t="shared" si="8" ref="O26:T26">+C26*100/I26</f>
        <v>85.53949202538661</v>
      </c>
      <c r="P26" s="31">
        <f t="shared" si="8"/>
        <v>83.4068669419564</v>
      </c>
      <c r="Q26" s="31">
        <f t="shared" si="8"/>
        <v>85.40207827197517</v>
      </c>
      <c r="R26" s="31">
        <f t="shared" si="8"/>
        <v>89.52534832906977</v>
      </c>
      <c r="S26" s="31">
        <f t="shared" si="8"/>
        <v>94.11977312392891</v>
      </c>
      <c r="T26" s="31">
        <f t="shared" si="8"/>
        <v>97.6852205202822</v>
      </c>
    </row>
    <row r="27" spans="1:22" ht="12.75" customHeight="1">
      <c r="A27" s="32" t="s">
        <v>66</v>
      </c>
      <c r="C27" s="16"/>
      <c r="D27" s="33"/>
      <c r="E27" s="33"/>
      <c r="F27" s="33"/>
      <c r="G27" s="16"/>
      <c r="H27" s="16"/>
      <c r="J27" s="3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1.25">
      <c r="A28" s="32"/>
      <c r="J28" s="34"/>
      <c r="K28" s="35"/>
      <c r="L28" s="35"/>
      <c r="M28" s="35"/>
      <c r="N28" s="35"/>
      <c r="O28" s="35"/>
      <c r="P28" s="35"/>
      <c r="Q28" s="16"/>
      <c r="R28" s="16"/>
      <c r="S28" s="16"/>
      <c r="T28" s="16"/>
      <c r="U28" s="16"/>
      <c r="V28" s="16"/>
    </row>
    <row r="29" spans="10:22" ht="11.25">
      <c r="J29" s="3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1.25">
      <c r="A30" s="37" t="s">
        <v>15</v>
      </c>
      <c r="B30" s="37"/>
      <c r="I30" s="16"/>
      <c r="J30" s="16"/>
      <c r="K30" s="16"/>
      <c r="L30" s="16"/>
      <c r="M30" s="16"/>
      <c r="N30" s="16"/>
      <c r="R30" s="16"/>
      <c r="S30" s="16"/>
      <c r="T30" s="16"/>
      <c r="U30" s="16"/>
      <c r="V30" s="16"/>
    </row>
    <row r="31" spans="1:22" ht="11.25">
      <c r="A31" s="37" t="s">
        <v>73</v>
      </c>
      <c r="B31" s="37"/>
      <c r="I31" s="16"/>
      <c r="J31" s="16"/>
      <c r="K31" s="16"/>
      <c r="L31" s="16"/>
      <c r="M31" s="16"/>
      <c r="N31" s="16"/>
      <c r="R31" s="16"/>
      <c r="S31" s="16"/>
      <c r="T31" s="16"/>
      <c r="U31" s="16"/>
      <c r="V31" s="16"/>
    </row>
    <row r="32" spans="1:22" ht="12.75" customHeight="1">
      <c r="A32" s="182" t="s">
        <v>34</v>
      </c>
      <c r="B32" s="196"/>
      <c r="C32" s="179" t="s">
        <v>18</v>
      </c>
      <c r="D32" s="180"/>
      <c r="E32" s="180"/>
      <c r="F32" s="180"/>
      <c r="G32" s="180"/>
      <c r="H32" s="181"/>
      <c r="I32" s="179" t="s">
        <v>17</v>
      </c>
      <c r="J32" s="180"/>
      <c r="K32" s="180"/>
      <c r="L32" s="180"/>
      <c r="M32" s="180"/>
      <c r="N32" s="181"/>
      <c r="O32" s="180" t="s">
        <v>19</v>
      </c>
      <c r="P32" s="180"/>
      <c r="Q32" s="180"/>
      <c r="R32" s="180"/>
      <c r="S32" s="180"/>
      <c r="T32" s="180"/>
      <c r="U32" s="16"/>
      <c r="V32" s="16"/>
    </row>
    <row r="33" spans="1:22" ht="22.5" customHeight="1">
      <c r="A33" s="197"/>
      <c r="B33" s="198"/>
      <c r="C33" s="38" t="s">
        <v>61</v>
      </c>
      <c r="D33" s="39" t="s">
        <v>62</v>
      </c>
      <c r="E33" s="39" t="s">
        <v>63</v>
      </c>
      <c r="F33" s="39" t="s">
        <v>64</v>
      </c>
      <c r="G33" s="39" t="s">
        <v>72</v>
      </c>
      <c r="H33" s="175" t="s">
        <v>74</v>
      </c>
      <c r="I33" s="38" t="s">
        <v>61</v>
      </c>
      <c r="J33" s="39" t="s">
        <v>62</v>
      </c>
      <c r="K33" s="39" t="s">
        <v>63</v>
      </c>
      <c r="L33" s="39" t="s">
        <v>64</v>
      </c>
      <c r="M33" s="39" t="s">
        <v>72</v>
      </c>
      <c r="N33" s="175" t="s">
        <v>74</v>
      </c>
      <c r="O33" s="38" t="s">
        <v>61</v>
      </c>
      <c r="P33" s="39" t="s">
        <v>62</v>
      </c>
      <c r="Q33" s="39" t="s">
        <v>63</v>
      </c>
      <c r="R33" s="39" t="s">
        <v>64</v>
      </c>
      <c r="S33" s="39" t="s">
        <v>72</v>
      </c>
      <c r="T33" s="40" t="s">
        <v>74</v>
      </c>
      <c r="U33" s="16"/>
      <c r="V33" s="16"/>
    </row>
    <row r="34" spans="1:22" ht="11.25" customHeight="1">
      <c r="A34" s="204" t="s">
        <v>48</v>
      </c>
      <c r="B34" s="41" t="s">
        <v>10</v>
      </c>
      <c r="C34" s="42"/>
      <c r="D34" s="43"/>
      <c r="E34" s="43"/>
      <c r="F34" s="43"/>
      <c r="G34" s="43"/>
      <c r="H34" s="44"/>
      <c r="I34" s="43"/>
      <c r="J34" s="45"/>
      <c r="K34" s="43"/>
      <c r="L34" s="43"/>
      <c r="M34" s="43"/>
      <c r="N34" s="44"/>
      <c r="O34" s="43"/>
      <c r="P34" s="46"/>
      <c r="Q34" s="47"/>
      <c r="R34" s="16"/>
      <c r="S34" s="16"/>
      <c r="T34" s="16"/>
      <c r="U34" s="16"/>
      <c r="V34" s="16"/>
    </row>
    <row r="35" spans="1:22" ht="10.5" customHeight="1">
      <c r="A35" s="205"/>
      <c r="B35" s="48" t="s">
        <v>23</v>
      </c>
      <c r="C35" s="12">
        <v>4794</v>
      </c>
      <c r="D35" s="13">
        <v>6933</v>
      </c>
      <c r="E35" s="13">
        <v>10043</v>
      </c>
      <c r="F35" s="13">
        <v>12301</v>
      </c>
      <c r="G35" s="13">
        <v>14204</v>
      </c>
      <c r="H35" s="14">
        <v>17125</v>
      </c>
      <c r="I35" s="49"/>
      <c r="J35" s="50"/>
      <c r="K35" s="49"/>
      <c r="L35" s="49"/>
      <c r="M35" s="49"/>
      <c r="N35" s="51"/>
      <c r="O35" s="49"/>
      <c r="P35" s="52"/>
      <c r="Q35" s="53"/>
      <c r="R35" s="16"/>
      <c r="S35" s="16"/>
      <c r="T35" s="16"/>
      <c r="U35" s="16"/>
      <c r="V35" s="16"/>
    </row>
    <row r="36" spans="1:22" ht="10.5" customHeight="1">
      <c r="A36" s="205"/>
      <c r="B36" s="54" t="s">
        <v>24</v>
      </c>
      <c r="C36" s="12">
        <v>14346</v>
      </c>
      <c r="D36" s="13">
        <v>21672</v>
      </c>
      <c r="E36" s="13">
        <v>37744</v>
      </c>
      <c r="F36" s="13">
        <v>48433</v>
      </c>
      <c r="G36" s="13">
        <v>59636</v>
      </c>
      <c r="H36" s="14">
        <v>74707</v>
      </c>
      <c r="I36" s="13">
        <f aca="true" t="shared" si="9" ref="I36:N45">+C36/4</f>
        <v>3586.5</v>
      </c>
      <c r="J36" s="17">
        <f t="shared" si="9"/>
        <v>5418</v>
      </c>
      <c r="K36" s="13">
        <f t="shared" si="9"/>
        <v>9436</v>
      </c>
      <c r="L36" s="13">
        <f t="shared" si="9"/>
        <v>12108.25</v>
      </c>
      <c r="M36" s="13">
        <f t="shared" si="9"/>
        <v>14909</v>
      </c>
      <c r="N36" s="14">
        <f t="shared" si="9"/>
        <v>18676.75</v>
      </c>
      <c r="O36" s="55">
        <f aca="true" t="shared" si="10" ref="O36:T40">+I36/C$9</f>
        <v>0.7124553039332538</v>
      </c>
      <c r="P36" s="55">
        <f t="shared" si="10"/>
        <v>0.7561758548499651</v>
      </c>
      <c r="Q36" s="55">
        <f t="shared" si="10"/>
        <v>0.9150504266873546</v>
      </c>
      <c r="R36" s="55">
        <f t="shared" si="10"/>
        <v>0.952580442136732</v>
      </c>
      <c r="S36" s="55">
        <f t="shared" si="10"/>
        <v>0.9985265554885808</v>
      </c>
      <c r="T36" s="55">
        <f t="shared" si="10"/>
        <v>1.0086816807085763</v>
      </c>
      <c r="U36" s="16"/>
      <c r="V36" s="16"/>
    </row>
    <row r="37" spans="1:20" ht="10.5" customHeight="1">
      <c r="A37" s="205"/>
      <c r="B37" s="54" t="s">
        <v>25</v>
      </c>
      <c r="C37" s="12">
        <v>11150</v>
      </c>
      <c r="D37" s="13">
        <v>15767</v>
      </c>
      <c r="E37" s="13">
        <v>20279</v>
      </c>
      <c r="F37" s="13">
        <v>33573</v>
      </c>
      <c r="G37" s="13">
        <v>43268</v>
      </c>
      <c r="H37" s="14">
        <v>58346</v>
      </c>
      <c r="I37" s="13">
        <f t="shared" si="9"/>
        <v>2787.5</v>
      </c>
      <c r="J37" s="17">
        <f t="shared" si="9"/>
        <v>3941.75</v>
      </c>
      <c r="K37" s="13">
        <f t="shared" si="9"/>
        <v>5069.75</v>
      </c>
      <c r="L37" s="13">
        <f t="shared" si="9"/>
        <v>8393.25</v>
      </c>
      <c r="M37" s="13">
        <f t="shared" si="9"/>
        <v>10817</v>
      </c>
      <c r="N37" s="14">
        <f t="shared" si="9"/>
        <v>14586.5</v>
      </c>
      <c r="O37" s="55">
        <f t="shared" si="10"/>
        <v>0.5537346046881207</v>
      </c>
      <c r="P37" s="55">
        <f t="shared" si="10"/>
        <v>0.5501395673412421</v>
      </c>
      <c r="Q37" s="55">
        <f t="shared" si="10"/>
        <v>0.49163595810705973</v>
      </c>
      <c r="R37" s="55">
        <f t="shared" si="10"/>
        <v>0.6603139013452914</v>
      </c>
      <c r="S37" s="55">
        <f t="shared" si="10"/>
        <v>0.7244658763646106</v>
      </c>
      <c r="T37" s="55">
        <f t="shared" si="10"/>
        <v>0.7877781378267444</v>
      </c>
    </row>
    <row r="38" spans="1:20" ht="10.5" customHeight="1">
      <c r="A38" s="205"/>
      <c r="B38" s="56" t="s">
        <v>69</v>
      </c>
      <c r="C38" s="12">
        <v>22571</v>
      </c>
      <c r="D38" s="13">
        <v>33765</v>
      </c>
      <c r="E38" s="13">
        <v>53008</v>
      </c>
      <c r="F38" s="13">
        <v>74386</v>
      </c>
      <c r="G38" s="13">
        <v>82709</v>
      </c>
      <c r="H38" s="14">
        <v>93958</v>
      </c>
      <c r="I38" s="13">
        <f t="shared" si="9"/>
        <v>5642.75</v>
      </c>
      <c r="J38" s="17">
        <f t="shared" si="9"/>
        <v>8441.25</v>
      </c>
      <c r="K38" s="13">
        <f t="shared" si="9"/>
        <v>13252</v>
      </c>
      <c r="L38" s="13">
        <f t="shared" si="9"/>
        <v>18596.5</v>
      </c>
      <c r="M38" s="13">
        <f t="shared" si="9"/>
        <v>20677.25</v>
      </c>
      <c r="N38" s="14">
        <f t="shared" si="9"/>
        <v>23489.5</v>
      </c>
      <c r="O38" s="55">
        <f t="shared" si="10"/>
        <v>1.1209276916964641</v>
      </c>
      <c r="P38" s="55">
        <f t="shared" si="10"/>
        <v>1.178122819260293</v>
      </c>
      <c r="Q38" s="55">
        <f t="shared" si="10"/>
        <v>1.2851047323506595</v>
      </c>
      <c r="R38" s="55">
        <f t="shared" si="10"/>
        <v>1.4630241523090237</v>
      </c>
      <c r="S38" s="55">
        <f t="shared" si="10"/>
        <v>1.3848536601701158</v>
      </c>
      <c r="T38" s="55">
        <f t="shared" si="10"/>
        <v>1.268605530352128</v>
      </c>
    </row>
    <row r="39" spans="1:20" ht="10.5" customHeight="1">
      <c r="A39" s="205"/>
      <c r="B39" s="54" t="s">
        <v>0</v>
      </c>
      <c r="C39" s="12">
        <v>1605</v>
      </c>
      <c r="D39" s="13">
        <v>2380</v>
      </c>
      <c r="E39" s="13">
        <v>3426</v>
      </c>
      <c r="F39" s="13">
        <v>4518</v>
      </c>
      <c r="G39" s="13">
        <v>5108</v>
      </c>
      <c r="H39" s="14">
        <v>6070</v>
      </c>
      <c r="I39" s="13">
        <f t="shared" si="9"/>
        <v>401.25</v>
      </c>
      <c r="J39" s="17">
        <f t="shared" si="9"/>
        <v>595</v>
      </c>
      <c r="K39" s="13">
        <f t="shared" si="9"/>
        <v>856.5</v>
      </c>
      <c r="L39" s="13">
        <f t="shared" si="9"/>
        <v>1129.5</v>
      </c>
      <c r="M39" s="13">
        <f t="shared" si="9"/>
        <v>1277</v>
      </c>
      <c r="N39" s="14">
        <f t="shared" si="9"/>
        <v>1517.5</v>
      </c>
      <c r="O39" s="55">
        <f t="shared" si="10"/>
        <v>0.07970798569725863</v>
      </c>
      <c r="P39" s="55">
        <f t="shared" si="10"/>
        <v>0.08304256803907886</v>
      </c>
      <c r="Q39" s="55">
        <f t="shared" si="10"/>
        <v>0.08305857253685027</v>
      </c>
      <c r="R39" s="55">
        <f t="shared" si="10"/>
        <v>0.08886004248288884</v>
      </c>
      <c r="S39" s="55">
        <f t="shared" si="10"/>
        <v>0.08552675641283236</v>
      </c>
      <c r="T39" s="55">
        <f t="shared" si="10"/>
        <v>0.08195614603586088</v>
      </c>
    </row>
    <row r="40" spans="1:20" ht="10.5" customHeight="1">
      <c r="A40" s="205"/>
      <c r="B40" s="54" t="s">
        <v>1</v>
      </c>
      <c r="C40" s="12">
        <v>5800</v>
      </c>
      <c r="D40" s="13">
        <v>9261</v>
      </c>
      <c r="E40" s="13">
        <v>14769</v>
      </c>
      <c r="F40" s="13">
        <v>22248</v>
      </c>
      <c r="G40" s="13">
        <v>27616</v>
      </c>
      <c r="H40" s="14">
        <v>35427</v>
      </c>
      <c r="I40" s="13">
        <f t="shared" si="9"/>
        <v>1450</v>
      </c>
      <c r="J40" s="17">
        <f t="shared" si="9"/>
        <v>2315.25</v>
      </c>
      <c r="K40" s="13">
        <f t="shared" si="9"/>
        <v>3692.25</v>
      </c>
      <c r="L40" s="13">
        <f t="shared" si="9"/>
        <v>5562</v>
      </c>
      <c r="M40" s="13">
        <f t="shared" si="9"/>
        <v>6904</v>
      </c>
      <c r="N40" s="14">
        <f t="shared" si="9"/>
        <v>8856.75</v>
      </c>
      <c r="O40" s="55">
        <f t="shared" si="10"/>
        <v>0.288041319030592</v>
      </c>
      <c r="P40" s="55">
        <f t="shared" si="10"/>
        <v>0.32313328681088627</v>
      </c>
      <c r="Q40" s="55">
        <f t="shared" si="10"/>
        <v>0.35805372381691236</v>
      </c>
      <c r="R40" s="55">
        <f t="shared" si="10"/>
        <v>0.43757375501534107</v>
      </c>
      <c r="S40" s="55">
        <f t="shared" si="10"/>
        <v>0.462393677583551</v>
      </c>
      <c r="T40" s="55">
        <f t="shared" si="10"/>
        <v>0.47832955281918343</v>
      </c>
    </row>
    <row r="41" spans="1:20" ht="11.25">
      <c r="A41" s="205"/>
      <c r="B41" s="57" t="s">
        <v>11</v>
      </c>
      <c r="C41" s="12"/>
      <c r="D41" s="13"/>
      <c r="E41" s="13"/>
      <c r="F41" s="13"/>
      <c r="G41" s="153"/>
      <c r="H41" s="146"/>
      <c r="I41" s="13"/>
      <c r="J41" s="17"/>
      <c r="K41" s="13"/>
      <c r="L41" s="13"/>
      <c r="M41" s="13"/>
      <c r="N41" s="14"/>
      <c r="O41" s="55"/>
      <c r="P41" s="55"/>
      <c r="Q41" s="55"/>
      <c r="R41" s="55"/>
      <c r="S41" s="55"/>
      <c r="T41" s="55"/>
    </row>
    <row r="42" spans="1:20" ht="10.5" customHeight="1">
      <c r="A42" s="205"/>
      <c r="B42" s="48" t="s">
        <v>23</v>
      </c>
      <c r="C42" s="12">
        <v>2429</v>
      </c>
      <c r="D42" s="13">
        <v>3983</v>
      </c>
      <c r="E42" s="13">
        <v>6509</v>
      </c>
      <c r="F42" s="13">
        <v>9505</v>
      </c>
      <c r="G42" s="13">
        <v>12202</v>
      </c>
      <c r="H42" s="14">
        <v>15385</v>
      </c>
      <c r="I42" s="49"/>
      <c r="J42" s="50"/>
      <c r="K42" s="49"/>
      <c r="L42" s="49"/>
      <c r="M42" s="49"/>
      <c r="N42" s="51"/>
      <c r="O42" s="58"/>
      <c r="P42" s="59"/>
      <c r="Q42" s="58"/>
      <c r="R42" s="58"/>
      <c r="S42" s="58"/>
      <c r="T42" s="58"/>
    </row>
    <row r="43" spans="1:20" ht="10.5" customHeight="1">
      <c r="A43" s="205"/>
      <c r="B43" s="54" t="s">
        <v>13</v>
      </c>
      <c r="C43" s="12">
        <v>618</v>
      </c>
      <c r="D43" s="13">
        <v>887</v>
      </c>
      <c r="E43" s="13">
        <v>1280</v>
      </c>
      <c r="F43" s="13">
        <v>1370</v>
      </c>
      <c r="G43" s="13">
        <v>1349</v>
      </c>
      <c r="H43" s="14">
        <v>1427</v>
      </c>
      <c r="I43" s="13">
        <f t="shared" si="9"/>
        <v>154.5</v>
      </c>
      <c r="J43" s="17">
        <f t="shared" si="9"/>
        <v>221.75</v>
      </c>
      <c r="K43" s="13">
        <f t="shared" si="9"/>
        <v>320</v>
      </c>
      <c r="L43" s="13">
        <f t="shared" si="9"/>
        <v>342.5</v>
      </c>
      <c r="M43" s="13">
        <f t="shared" si="9"/>
        <v>337.25</v>
      </c>
      <c r="N43" s="14">
        <f t="shared" si="9"/>
        <v>356.75</v>
      </c>
      <c r="O43" s="55">
        <f aca="true" t="shared" si="11" ref="O43:T45">+I43/C$9</f>
        <v>0.03069129916567342</v>
      </c>
      <c r="P43" s="55">
        <f t="shared" si="11"/>
        <v>0.030949057920446617</v>
      </c>
      <c r="Q43" s="55">
        <f t="shared" si="11"/>
        <v>0.031031807602792862</v>
      </c>
      <c r="R43" s="55">
        <f t="shared" si="11"/>
        <v>0.026945165604594444</v>
      </c>
      <c r="S43" s="55">
        <f t="shared" si="11"/>
        <v>0.022587234612551067</v>
      </c>
      <c r="T43" s="55">
        <f t="shared" si="11"/>
        <v>0.019267120328364657</v>
      </c>
    </row>
    <row r="44" spans="1:20" ht="10.5" customHeight="1">
      <c r="A44" s="205"/>
      <c r="B44" s="54" t="s">
        <v>14</v>
      </c>
      <c r="C44" s="12">
        <v>809</v>
      </c>
      <c r="D44" s="13">
        <v>822</v>
      </c>
      <c r="E44" s="13">
        <v>954</v>
      </c>
      <c r="F44" s="13">
        <v>1479</v>
      </c>
      <c r="G44" s="13">
        <v>1562</v>
      </c>
      <c r="H44" s="14">
        <v>1859</v>
      </c>
      <c r="I44" s="13">
        <f t="shared" si="9"/>
        <v>202.25</v>
      </c>
      <c r="J44" s="17">
        <f t="shared" si="9"/>
        <v>205.5</v>
      </c>
      <c r="K44" s="13">
        <f t="shared" si="9"/>
        <v>238.5</v>
      </c>
      <c r="L44" s="13">
        <f t="shared" si="9"/>
        <v>369.75</v>
      </c>
      <c r="M44" s="13">
        <f t="shared" si="9"/>
        <v>390.5</v>
      </c>
      <c r="N44" s="14">
        <f t="shared" si="9"/>
        <v>464.75</v>
      </c>
      <c r="O44" s="55">
        <f t="shared" si="11"/>
        <v>0.04017679777512912</v>
      </c>
      <c r="P44" s="55">
        <f t="shared" si="11"/>
        <v>0.02868108862526169</v>
      </c>
      <c r="Q44" s="55">
        <f t="shared" si="11"/>
        <v>0.023128394103956555</v>
      </c>
      <c r="R44" s="55">
        <f t="shared" si="11"/>
        <v>0.029088978050507433</v>
      </c>
      <c r="S44" s="55">
        <f t="shared" si="11"/>
        <v>0.02615364007769071</v>
      </c>
      <c r="T44" s="55">
        <f t="shared" si="11"/>
        <v>0.025099913588248</v>
      </c>
    </row>
    <row r="45" spans="1:20" ht="10.5" customHeight="1">
      <c r="A45" s="206"/>
      <c r="B45" s="60" t="s">
        <v>12</v>
      </c>
      <c r="C45" s="63">
        <v>216</v>
      </c>
      <c r="D45" s="61">
        <v>426</v>
      </c>
      <c r="E45" s="61">
        <v>690</v>
      </c>
      <c r="F45" s="61">
        <v>963</v>
      </c>
      <c r="G45" s="61">
        <v>1139</v>
      </c>
      <c r="H45" s="62">
        <v>1506</v>
      </c>
      <c r="I45" s="61">
        <f t="shared" si="9"/>
        <v>54</v>
      </c>
      <c r="J45" s="64">
        <f t="shared" si="9"/>
        <v>106.5</v>
      </c>
      <c r="K45" s="61">
        <f t="shared" si="9"/>
        <v>172.5</v>
      </c>
      <c r="L45" s="61">
        <f t="shared" si="9"/>
        <v>240.75</v>
      </c>
      <c r="M45" s="61">
        <f t="shared" si="9"/>
        <v>284.75</v>
      </c>
      <c r="N45" s="62">
        <f t="shared" si="9"/>
        <v>376.5</v>
      </c>
      <c r="O45" s="66">
        <f t="shared" si="11"/>
        <v>0.010727056019070322</v>
      </c>
      <c r="P45" s="66">
        <f t="shared" si="11"/>
        <v>0.014863921842288904</v>
      </c>
      <c r="Q45" s="66">
        <f t="shared" si="11"/>
        <v>0.01672808378588053</v>
      </c>
      <c r="R45" s="66">
        <f t="shared" si="11"/>
        <v>0.018940287939579893</v>
      </c>
      <c r="S45" s="66">
        <f t="shared" si="11"/>
        <v>0.019071060210300715</v>
      </c>
      <c r="T45" s="66">
        <f t="shared" si="11"/>
        <v>0.020333765392093323</v>
      </c>
    </row>
    <row r="46" spans="1:19" ht="11.25">
      <c r="A46" s="204" t="s">
        <v>45</v>
      </c>
      <c r="B46" s="41" t="s">
        <v>10</v>
      </c>
      <c r="C46" s="42"/>
      <c r="D46" s="43"/>
      <c r="E46" s="43"/>
      <c r="F46" s="43"/>
      <c r="G46" s="154"/>
      <c r="H46" s="147"/>
      <c r="I46" s="43"/>
      <c r="J46" s="45"/>
      <c r="K46" s="43"/>
      <c r="L46" s="43"/>
      <c r="M46" s="43"/>
      <c r="N46" s="44"/>
      <c r="O46" s="43"/>
      <c r="P46" s="46"/>
      <c r="Q46" s="47"/>
      <c r="R46" s="47"/>
      <c r="S46" s="47"/>
    </row>
    <row r="47" spans="1:19" ht="11.25">
      <c r="A47" s="205"/>
      <c r="B47" s="48" t="s">
        <v>23</v>
      </c>
      <c r="C47" s="12">
        <v>24420</v>
      </c>
      <c r="D47" s="13">
        <v>32839</v>
      </c>
      <c r="E47" s="13">
        <v>46117</v>
      </c>
      <c r="F47" s="13">
        <v>55214</v>
      </c>
      <c r="G47" s="13">
        <v>68748</v>
      </c>
      <c r="H47" s="14">
        <v>82596</v>
      </c>
      <c r="I47" s="49"/>
      <c r="J47" s="50"/>
      <c r="K47" s="49"/>
      <c r="L47" s="49"/>
      <c r="M47" s="49"/>
      <c r="N47" s="51"/>
      <c r="O47" s="49"/>
      <c r="P47" s="52"/>
      <c r="Q47" s="53"/>
      <c r="R47" s="53"/>
      <c r="S47" s="53"/>
    </row>
    <row r="48" spans="1:20" ht="10.5" customHeight="1">
      <c r="A48" s="205"/>
      <c r="B48" s="54" t="s">
        <v>24</v>
      </c>
      <c r="C48" s="12">
        <v>67536</v>
      </c>
      <c r="D48" s="13">
        <v>96021</v>
      </c>
      <c r="E48" s="13">
        <v>165571</v>
      </c>
      <c r="F48" s="13">
        <v>196345</v>
      </c>
      <c r="G48" s="13">
        <v>259439</v>
      </c>
      <c r="H48" s="14">
        <v>323853</v>
      </c>
      <c r="I48" s="13">
        <f aca="true" t="shared" si="12" ref="I48:N52">+C48/4</f>
        <v>16884</v>
      </c>
      <c r="J48" s="17">
        <f t="shared" si="12"/>
        <v>24005.25</v>
      </c>
      <c r="K48" s="13">
        <f t="shared" si="12"/>
        <v>41392.75</v>
      </c>
      <c r="L48" s="13">
        <f t="shared" si="12"/>
        <v>49086.25</v>
      </c>
      <c r="M48" s="13">
        <f t="shared" si="12"/>
        <v>64859.75</v>
      </c>
      <c r="N48" s="14">
        <f t="shared" si="12"/>
        <v>80963.25</v>
      </c>
      <c r="O48" s="55">
        <f aca="true" t="shared" si="13" ref="O48:T52">+I48/I$9</f>
        <v>0.6103680138818596</v>
      </c>
      <c r="P48" s="55">
        <f t="shared" si="13"/>
        <v>0.6988631401205275</v>
      </c>
      <c r="Q48" s="55">
        <f t="shared" si="13"/>
        <v>0.8628343026285619</v>
      </c>
      <c r="R48" s="55">
        <f t="shared" si="13"/>
        <v>0.8523990205952836</v>
      </c>
      <c r="S48" s="55">
        <f t="shared" si="13"/>
        <v>0.9711724189563524</v>
      </c>
      <c r="T48" s="55">
        <f t="shared" si="13"/>
        <v>0.990666984802878</v>
      </c>
    </row>
    <row r="49" spans="1:20" ht="10.5" customHeight="1">
      <c r="A49" s="205"/>
      <c r="B49" s="54" t="s">
        <v>25</v>
      </c>
      <c r="C49" s="12">
        <v>67746</v>
      </c>
      <c r="D49" s="13">
        <v>91263</v>
      </c>
      <c r="E49" s="13">
        <v>105898</v>
      </c>
      <c r="F49" s="13">
        <v>165056</v>
      </c>
      <c r="G49" s="13">
        <v>229368</v>
      </c>
      <c r="H49" s="14">
        <v>296845</v>
      </c>
      <c r="I49" s="13">
        <f t="shared" si="12"/>
        <v>16936.5</v>
      </c>
      <c r="J49" s="17">
        <f t="shared" si="12"/>
        <v>22815.75</v>
      </c>
      <c r="K49" s="13">
        <f t="shared" si="12"/>
        <v>26474.5</v>
      </c>
      <c r="L49" s="13">
        <f t="shared" si="12"/>
        <v>41264</v>
      </c>
      <c r="M49" s="13">
        <f t="shared" si="12"/>
        <v>57342</v>
      </c>
      <c r="N49" s="14">
        <f t="shared" si="12"/>
        <v>74211.25</v>
      </c>
      <c r="O49" s="55">
        <f t="shared" si="13"/>
        <v>0.6122659243727858</v>
      </c>
      <c r="P49" s="55">
        <f t="shared" si="13"/>
        <v>0.6642333110134211</v>
      </c>
      <c r="Q49" s="55">
        <f t="shared" si="13"/>
        <v>0.5518625059929544</v>
      </c>
      <c r="R49" s="55">
        <f t="shared" si="13"/>
        <v>0.7165630535199528</v>
      </c>
      <c r="S49" s="55">
        <f t="shared" si="13"/>
        <v>0.8586059743954481</v>
      </c>
      <c r="T49" s="55">
        <f t="shared" si="13"/>
        <v>0.90804945794484</v>
      </c>
    </row>
    <row r="50" spans="1:20" ht="10.5" customHeight="1">
      <c r="A50" s="205"/>
      <c r="B50" s="56" t="s">
        <v>69</v>
      </c>
      <c r="C50" s="12">
        <v>100645</v>
      </c>
      <c r="D50" s="13">
        <v>139761</v>
      </c>
      <c r="E50" s="13">
        <v>208392</v>
      </c>
      <c r="F50" s="13">
        <v>274851</v>
      </c>
      <c r="G50" s="13">
        <v>334373</v>
      </c>
      <c r="H50" s="14">
        <v>380506</v>
      </c>
      <c r="I50" s="13">
        <f t="shared" si="12"/>
        <v>25161.25</v>
      </c>
      <c r="J50" s="17">
        <f t="shared" si="12"/>
        <v>34940.25</v>
      </c>
      <c r="K50" s="13">
        <f t="shared" si="12"/>
        <v>52098</v>
      </c>
      <c r="L50" s="13">
        <f t="shared" si="12"/>
        <v>68712.75</v>
      </c>
      <c r="M50" s="13">
        <f t="shared" si="12"/>
        <v>83593.25</v>
      </c>
      <c r="N50" s="14">
        <f t="shared" si="12"/>
        <v>95126.5</v>
      </c>
      <c r="O50" s="55">
        <f t="shared" si="13"/>
        <v>0.9095961969488829</v>
      </c>
      <c r="P50" s="55">
        <f t="shared" si="13"/>
        <v>1.017213019301872</v>
      </c>
      <c r="Q50" s="55">
        <f t="shared" si="13"/>
        <v>1.0859858670502158</v>
      </c>
      <c r="R50" s="55">
        <f t="shared" si="13"/>
        <v>1.193219706178585</v>
      </c>
      <c r="S50" s="55">
        <f t="shared" si="13"/>
        <v>1.2516770232836716</v>
      </c>
      <c r="T50" s="55">
        <f t="shared" si="13"/>
        <v>1.1639686268751683</v>
      </c>
    </row>
    <row r="51" spans="1:20" ht="10.5" customHeight="1">
      <c r="A51" s="205"/>
      <c r="B51" s="54" t="s">
        <v>0</v>
      </c>
      <c r="C51" s="12">
        <v>7179</v>
      </c>
      <c r="D51" s="13">
        <v>10015</v>
      </c>
      <c r="E51" s="13">
        <v>14618</v>
      </c>
      <c r="F51" s="13">
        <v>18338</v>
      </c>
      <c r="G51" s="13">
        <v>23088</v>
      </c>
      <c r="H51" s="14">
        <v>27749</v>
      </c>
      <c r="I51" s="13">
        <f t="shared" si="12"/>
        <v>1794.75</v>
      </c>
      <c r="J51" s="17">
        <f t="shared" si="12"/>
        <v>2503.75</v>
      </c>
      <c r="K51" s="13">
        <f t="shared" si="12"/>
        <v>3654.5</v>
      </c>
      <c r="L51" s="13">
        <f t="shared" si="12"/>
        <v>4584.5</v>
      </c>
      <c r="M51" s="13">
        <f t="shared" si="12"/>
        <v>5772</v>
      </c>
      <c r="N51" s="14">
        <f t="shared" si="12"/>
        <v>6937.25</v>
      </c>
      <c r="O51" s="55">
        <f t="shared" si="13"/>
        <v>0.06488142578266214</v>
      </c>
      <c r="P51" s="55">
        <f t="shared" si="13"/>
        <v>0.07289149611342396</v>
      </c>
      <c r="Q51" s="55">
        <f t="shared" si="13"/>
        <v>0.07617826694182143</v>
      </c>
      <c r="R51" s="55">
        <f t="shared" si="13"/>
        <v>0.07961136387316362</v>
      </c>
      <c r="S51" s="55">
        <f t="shared" si="13"/>
        <v>0.08642659279778393</v>
      </c>
      <c r="T51" s="55">
        <f t="shared" si="13"/>
        <v>0.08488424736314025</v>
      </c>
    </row>
    <row r="52" spans="1:20" ht="11.25">
      <c r="A52" s="205"/>
      <c r="B52" s="54" t="s">
        <v>1</v>
      </c>
      <c r="C52" s="12">
        <v>26333</v>
      </c>
      <c r="D52" s="13">
        <v>40152</v>
      </c>
      <c r="E52" s="13">
        <v>64629</v>
      </c>
      <c r="F52" s="13">
        <v>94017</v>
      </c>
      <c r="G52" s="13">
        <v>133254</v>
      </c>
      <c r="H52" s="14">
        <v>165049</v>
      </c>
      <c r="I52" s="13">
        <f t="shared" si="12"/>
        <v>6583.25</v>
      </c>
      <c r="J52" s="17">
        <f t="shared" si="12"/>
        <v>10038</v>
      </c>
      <c r="K52" s="13">
        <f t="shared" si="12"/>
        <v>16157.25</v>
      </c>
      <c r="L52" s="13">
        <f t="shared" si="12"/>
        <v>23504.25</v>
      </c>
      <c r="M52" s="13">
        <f t="shared" si="12"/>
        <v>33313.5</v>
      </c>
      <c r="N52" s="14">
        <f t="shared" si="12"/>
        <v>41262.25</v>
      </c>
      <c r="O52" s="55">
        <f t="shared" si="13"/>
        <v>0.2379889378931386</v>
      </c>
      <c r="P52" s="55">
        <f t="shared" si="13"/>
        <v>0.2922355818218871</v>
      </c>
      <c r="Q52" s="55">
        <f t="shared" si="13"/>
        <v>0.3367988243386905</v>
      </c>
      <c r="R52" s="55">
        <f t="shared" si="13"/>
        <v>0.40815910117042337</v>
      </c>
      <c r="S52" s="55">
        <f t="shared" si="13"/>
        <v>0.4988170996481246</v>
      </c>
      <c r="T52" s="55">
        <f t="shared" si="13"/>
        <v>0.5048852262437902</v>
      </c>
    </row>
    <row r="53" spans="1:20" ht="11.25">
      <c r="A53" s="205"/>
      <c r="B53" s="57" t="s">
        <v>11</v>
      </c>
      <c r="C53" s="12"/>
      <c r="D53" s="13"/>
      <c r="E53" s="13"/>
      <c r="F53" s="13"/>
      <c r="G53" s="13"/>
      <c r="H53" s="14"/>
      <c r="I53" s="13"/>
      <c r="J53" s="17"/>
      <c r="K53" s="13"/>
      <c r="L53" s="13"/>
      <c r="M53" s="13"/>
      <c r="N53" s="14"/>
      <c r="O53" s="55"/>
      <c r="P53" s="55"/>
      <c r="Q53" s="55"/>
      <c r="R53" s="55"/>
      <c r="S53" s="55"/>
      <c r="T53" s="55"/>
    </row>
    <row r="54" spans="1:20" ht="10.5" customHeight="1">
      <c r="A54" s="205"/>
      <c r="B54" s="48" t="s">
        <v>23</v>
      </c>
      <c r="C54" s="12">
        <v>11168</v>
      </c>
      <c r="D54" s="13">
        <v>17140</v>
      </c>
      <c r="E54" s="13">
        <v>27269</v>
      </c>
      <c r="F54" s="13">
        <v>40911</v>
      </c>
      <c r="G54" s="13">
        <v>58096</v>
      </c>
      <c r="H54" s="14">
        <v>73888</v>
      </c>
      <c r="I54" s="49"/>
      <c r="J54" s="50"/>
      <c r="K54" s="49"/>
      <c r="L54" s="49"/>
      <c r="M54" s="49"/>
      <c r="N54" s="51"/>
      <c r="O54" s="58"/>
      <c r="P54" s="59"/>
      <c r="Q54" s="58"/>
      <c r="R54" s="58"/>
      <c r="S54" s="58"/>
      <c r="T54" s="58"/>
    </row>
    <row r="55" spans="1:20" ht="10.5" customHeight="1">
      <c r="A55" s="205"/>
      <c r="B55" s="54" t="s">
        <v>13</v>
      </c>
      <c r="C55" s="12">
        <v>2503</v>
      </c>
      <c r="D55" s="13">
        <v>3466</v>
      </c>
      <c r="E55" s="13">
        <v>5010</v>
      </c>
      <c r="F55" s="13">
        <v>5432</v>
      </c>
      <c r="G55" s="13">
        <v>5425</v>
      </c>
      <c r="H55" s="14">
        <v>6141</v>
      </c>
      <c r="I55" s="13">
        <f aca="true" t="shared" si="14" ref="I55:N57">+C55/4</f>
        <v>625.75</v>
      </c>
      <c r="J55" s="17">
        <f t="shared" si="14"/>
        <v>866.5</v>
      </c>
      <c r="K55" s="13">
        <f t="shared" si="14"/>
        <v>1252.5</v>
      </c>
      <c r="L55" s="13">
        <f t="shared" si="14"/>
        <v>1358</v>
      </c>
      <c r="M55" s="13">
        <f t="shared" si="14"/>
        <v>1356.25</v>
      </c>
      <c r="N55" s="14">
        <f t="shared" si="14"/>
        <v>1535.25</v>
      </c>
      <c r="O55" s="55">
        <f aca="true" t="shared" si="15" ref="O55:T57">+I55/I$9</f>
        <v>0.022621285518039186</v>
      </c>
      <c r="P55" s="55">
        <f t="shared" si="15"/>
        <v>0.02522635302337768</v>
      </c>
      <c r="Q55" s="55">
        <f t="shared" si="15"/>
        <v>0.02610843599524733</v>
      </c>
      <c r="R55" s="55">
        <f t="shared" si="15"/>
        <v>0.023582120654325703</v>
      </c>
      <c r="S55" s="55">
        <f t="shared" si="15"/>
        <v>0.020307703825709365</v>
      </c>
      <c r="T55" s="55">
        <f t="shared" si="15"/>
        <v>0.0187853314734601</v>
      </c>
    </row>
    <row r="56" spans="1:20" ht="10.5" customHeight="1">
      <c r="A56" s="205"/>
      <c r="B56" s="54" t="s">
        <v>14</v>
      </c>
      <c r="C56" s="12">
        <v>2504</v>
      </c>
      <c r="D56" s="13">
        <v>2975</v>
      </c>
      <c r="E56" s="13">
        <v>4167</v>
      </c>
      <c r="F56" s="13">
        <v>5822</v>
      </c>
      <c r="G56" s="13">
        <v>6732</v>
      </c>
      <c r="H56" s="14">
        <v>8469</v>
      </c>
      <c r="I56" s="13">
        <f t="shared" si="14"/>
        <v>626</v>
      </c>
      <c r="J56" s="17">
        <f t="shared" si="14"/>
        <v>743.75</v>
      </c>
      <c r="K56" s="13">
        <f t="shared" si="14"/>
        <v>1041.75</v>
      </c>
      <c r="L56" s="13">
        <f t="shared" si="14"/>
        <v>1455.5</v>
      </c>
      <c r="M56" s="13">
        <f t="shared" si="14"/>
        <v>1683</v>
      </c>
      <c r="N56" s="14">
        <f t="shared" si="14"/>
        <v>2117.25</v>
      </c>
      <c r="O56" s="55">
        <f t="shared" si="15"/>
        <v>0.022630323187043597</v>
      </c>
      <c r="P56" s="55">
        <f t="shared" si="15"/>
        <v>0.021652740982270227</v>
      </c>
      <c r="Q56" s="55">
        <f t="shared" si="15"/>
        <v>0.02171533987868176</v>
      </c>
      <c r="R56" s="55">
        <f t="shared" si="15"/>
        <v>0.025275240509846142</v>
      </c>
      <c r="S56" s="55">
        <f t="shared" si="15"/>
        <v>0.02520026952159916</v>
      </c>
      <c r="T56" s="55">
        <f t="shared" si="15"/>
        <v>0.025906688202040964</v>
      </c>
    </row>
    <row r="57" spans="1:20" ht="10.5" customHeight="1" thickBot="1">
      <c r="A57" s="207"/>
      <c r="B57" s="108" t="s">
        <v>12</v>
      </c>
      <c r="C57" s="111">
        <v>1067</v>
      </c>
      <c r="D57" s="109">
        <v>1836</v>
      </c>
      <c r="E57" s="109">
        <v>3198</v>
      </c>
      <c r="F57" s="109">
        <v>4478</v>
      </c>
      <c r="G57" s="109">
        <v>5266</v>
      </c>
      <c r="H57" s="110">
        <v>6460</v>
      </c>
      <c r="I57" s="109">
        <f t="shared" si="14"/>
        <v>266.75</v>
      </c>
      <c r="J57" s="112">
        <f t="shared" si="14"/>
        <v>459</v>
      </c>
      <c r="K57" s="109">
        <f t="shared" si="14"/>
        <v>799.5</v>
      </c>
      <c r="L57" s="109">
        <f t="shared" si="14"/>
        <v>1119.5</v>
      </c>
      <c r="M57" s="109">
        <f t="shared" si="14"/>
        <v>1316.5</v>
      </c>
      <c r="N57" s="110">
        <f t="shared" si="14"/>
        <v>1615</v>
      </c>
      <c r="O57" s="113">
        <f t="shared" si="15"/>
        <v>0.009643192827705878</v>
      </c>
      <c r="P57" s="113">
        <f t="shared" si="15"/>
        <v>0.013362834434772482</v>
      </c>
      <c r="Q57" s="113">
        <f t="shared" si="15"/>
        <v>0.016665624413732726</v>
      </c>
      <c r="R57" s="113">
        <f t="shared" si="15"/>
        <v>0.01944048900774494</v>
      </c>
      <c r="S57" s="113">
        <f t="shared" si="15"/>
        <v>0.019712510294227745</v>
      </c>
      <c r="T57" s="113">
        <f t="shared" si="15"/>
        <v>0.019761153121405674</v>
      </c>
    </row>
    <row r="58" spans="1:20" ht="13.5" customHeight="1" thickBot="1" thickTop="1">
      <c r="A58" s="157"/>
      <c r="B58" s="80"/>
      <c r="C58" s="13"/>
      <c r="D58" s="13"/>
      <c r="E58" s="13"/>
      <c r="F58" s="13"/>
      <c r="G58" s="13"/>
      <c r="H58" s="13"/>
      <c r="I58" s="13"/>
      <c r="J58" s="17"/>
      <c r="K58" s="13"/>
      <c r="L58" s="13"/>
      <c r="M58" s="13"/>
      <c r="N58" s="13"/>
      <c r="O58" s="55"/>
      <c r="P58" s="55"/>
      <c r="Q58" s="55"/>
      <c r="R58" s="55"/>
      <c r="S58" s="55"/>
      <c r="T58" s="55"/>
    </row>
    <row r="59" spans="1:20" ht="13.5" customHeight="1" thickTop="1">
      <c r="A59" s="186" t="s">
        <v>49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65"/>
      <c r="T59" s="165"/>
    </row>
    <row r="60" spans="1:19" ht="11.25">
      <c r="A60" s="67" t="s">
        <v>10</v>
      </c>
      <c r="B60" s="11"/>
      <c r="C60" s="13"/>
      <c r="D60" s="13"/>
      <c r="E60" s="43"/>
      <c r="F60" s="43"/>
      <c r="G60" s="43"/>
      <c r="H60" s="44"/>
      <c r="I60" s="13"/>
      <c r="J60" s="17"/>
      <c r="K60" s="43"/>
      <c r="L60" s="43"/>
      <c r="M60" s="43"/>
      <c r="N60" s="44"/>
      <c r="O60" s="13"/>
      <c r="P60" s="68"/>
      <c r="Q60" s="47"/>
      <c r="R60" s="47"/>
      <c r="S60" s="164"/>
    </row>
    <row r="61" spans="1:19" ht="10.5" customHeight="1">
      <c r="A61" s="54" t="s">
        <v>23</v>
      </c>
      <c r="B61" s="69"/>
      <c r="C61" s="13">
        <f aca="true" t="shared" si="16" ref="C61:R66">+C35*100/C47</f>
        <v>19.63144963144963</v>
      </c>
      <c r="D61" s="13">
        <f t="shared" si="16"/>
        <v>21.112092329242667</v>
      </c>
      <c r="E61" s="13">
        <f t="shared" si="16"/>
        <v>21.77721881301906</v>
      </c>
      <c r="F61" s="13">
        <f t="shared" si="16"/>
        <v>22.278769877205058</v>
      </c>
      <c r="G61" s="13">
        <f aca="true" t="shared" si="17" ref="G61:H66">+G35*100/G47</f>
        <v>20.66096468260895</v>
      </c>
      <c r="H61" s="14">
        <f t="shared" si="17"/>
        <v>20.733449561722118</v>
      </c>
      <c r="I61" s="49"/>
      <c r="J61" s="50"/>
      <c r="K61" s="49"/>
      <c r="L61" s="49"/>
      <c r="M61" s="49"/>
      <c r="N61" s="51"/>
      <c r="O61" s="49"/>
      <c r="P61" s="52"/>
      <c r="Q61" s="53"/>
      <c r="R61" s="16"/>
      <c r="S61" s="16"/>
    </row>
    <row r="62" spans="1:20" ht="10.5" customHeight="1">
      <c r="A62" s="70" t="s">
        <v>24</v>
      </c>
      <c r="B62" s="69"/>
      <c r="C62" s="13">
        <f t="shared" si="16"/>
        <v>21.242004264392325</v>
      </c>
      <c r="D62" s="13">
        <f t="shared" si="16"/>
        <v>22.57006279876277</v>
      </c>
      <c r="E62" s="13">
        <f t="shared" si="16"/>
        <v>22.796262630533125</v>
      </c>
      <c r="F62" s="13">
        <f t="shared" si="16"/>
        <v>24.66729481270213</v>
      </c>
      <c r="G62" s="13">
        <f t="shared" si="17"/>
        <v>22.986520916284753</v>
      </c>
      <c r="H62" s="14">
        <f t="shared" si="17"/>
        <v>23.068182169070536</v>
      </c>
      <c r="I62" s="13">
        <f t="shared" si="16"/>
        <v>21.242004264392325</v>
      </c>
      <c r="J62" s="17">
        <f t="shared" si="16"/>
        <v>22.57006279876277</v>
      </c>
      <c r="K62" s="13">
        <f t="shared" si="16"/>
        <v>22.796262630533125</v>
      </c>
      <c r="L62" s="13">
        <f t="shared" si="16"/>
        <v>24.66729481270213</v>
      </c>
      <c r="M62" s="13">
        <f aca="true" t="shared" si="18" ref="M62:N66">+M36*100/M48</f>
        <v>22.986520916284753</v>
      </c>
      <c r="N62" s="14">
        <f t="shared" si="18"/>
        <v>23.068182169070536</v>
      </c>
      <c r="O62" s="71">
        <f t="shared" si="16"/>
        <v>116.72553078299968</v>
      </c>
      <c r="P62" s="71">
        <f t="shared" si="16"/>
        <v>108.20084955683215</v>
      </c>
      <c r="Q62" s="71">
        <f t="shared" si="16"/>
        <v>106.05169774772747</v>
      </c>
      <c r="R62" s="71">
        <f t="shared" si="16"/>
        <v>111.75287853703603</v>
      </c>
      <c r="S62" s="71">
        <f aca="true" t="shared" si="19" ref="S62:T66">+S36*100/S48</f>
        <v>102.81660969754721</v>
      </c>
      <c r="T62" s="71">
        <f t="shared" si="19"/>
        <v>101.81844112926433</v>
      </c>
    </row>
    <row r="63" spans="1:20" ht="10.5" customHeight="1">
      <c r="A63" s="70" t="s">
        <v>25</v>
      </c>
      <c r="B63" s="69"/>
      <c r="C63" s="13">
        <f t="shared" si="16"/>
        <v>16.45853629734597</v>
      </c>
      <c r="D63" s="13">
        <f t="shared" si="16"/>
        <v>17.27644280814788</v>
      </c>
      <c r="E63" s="13">
        <f t="shared" si="16"/>
        <v>19.149559009613025</v>
      </c>
      <c r="F63" s="13">
        <f t="shared" si="16"/>
        <v>20.34036932919736</v>
      </c>
      <c r="G63" s="13">
        <f t="shared" si="17"/>
        <v>18.864008928882843</v>
      </c>
      <c r="H63" s="14">
        <f t="shared" si="17"/>
        <v>19.655375701123482</v>
      </c>
      <c r="I63" s="13">
        <f t="shared" si="16"/>
        <v>16.45853629734597</v>
      </c>
      <c r="J63" s="17">
        <f t="shared" si="16"/>
        <v>17.27644280814788</v>
      </c>
      <c r="K63" s="13">
        <f t="shared" si="16"/>
        <v>19.149559009613025</v>
      </c>
      <c r="L63" s="13">
        <f t="shared" si="16"/>
        <v>20.34036932919736</v>
      </c>
      <c r="M63" s="13">
        <f t="shared" si="18"/>
        <v>18.864008928882843</v>
      </c>
      <c r="N63" s="14">
        <f t="shared" si="18"/>
        <v>19.655375701123482</v>
      </c>
      <c r="O63" s="71">
        <f t="shared" si="16"/>
        <v>90.4402127646373</v>
      </c>
      <c r="P63" s="71">
        <f t="shared" si="16"/>
        <v>82.82324270998905</v>
      </c>
      <c r="Q63" s="71">
        <f t="shared" si="16"/>
        <v>89.0866751714668</v>
      </c>
      <c r="R63" s="71">
        <f t="shared" si="16"/>
        <v>92.15014618764529</v>
      </c>
      <c r="S63" s="71">
        <f t="shared" si="19"/>
        <v>84.37698990793925</v>
      </c>
      <c r="T63" s="71">
        <f t="shared" si="19"/>
        <v>86.75498134316362</v>
      </c>
    </row>
    <row r="64" spans="1:20" ht="10.5" customHeight="1">
      <c r="A64" s="72" t="s">
        <v>69</v>
      </c>
      <c r="B64" s="69"/>
      <c r="C64" s="13">
        <f t="shared" si="16"/>
        <v>22.426350042227632</v>
      </c>
      <c r="D64" s="13">
        <f t="shared" si="16"/>
        <v>24.15910017816129</v>
      </c>
      <c r="E64" s="13">
        <f t="shared" si="16"/>
        <v>25.43667703174786</v>
      </c>
      <c r="F64" s="13">
        <f t="shared" si="16"/>
        <v>27.064118376866013</v>
      </c>
      <c r="G64" s="13">
        <f t="shared" si="17"/>
        <v>24.735549820111075</v>
      </c>
      <c r="H64" s="14">
        <f t="shared" si="17"/>
        <v>24.69290891602235</v>
      </c>
      <c r="I64" s="13">
        <f t="shared" si="16"/>
        <v>22.426350042227632</v>
      </c>
      <c r="J64" s="17">
        <f t="shared" si="16"/>
        <v>24.15910017816129</v>
      </c>
      <c r="K64" s="13">
        <f t="shared" si="16"/>
        <v>25.43667703174786</v>
      </c>
      <c r="L64" s="13">
        <f t="shared" si="16"/>
        <v>27.064118376866013</v>
      </c>
      <c r="M64" s="13">
        <f t="shared" si="18"/>
        <v>24.735549820111075</v>
      </c>
      <c r="N64" s="14">
        <f t="shared" si="18"/>
        <v>24.69290891602235</v>
      </c>
      <c r="O64" s="71">
        <f t="shared" si="16"/>
        <v>123.23355082798983</v>
      </c>
      <c r="P64" s="71">
        <f t="shared" si="16"/>
        <v>115.81869253589142</v>
      </c>
      <c r="Q64" s="71">
        <f t="shared" si="16"/>
        <v>118.33530908107447</v>
      </c>
      <c r="R64" s="71">
        <f t="shared" si="16"/>
        <v>122.61146415311197</v>
      </c>
      <c r="S64" s="71">
        <f t="shared" si="19"/>
        <v>110.6398563214867</v>
      </c>
      <c r="T64" s="71">
        <f t="shared" si="19"/>
        <v>108.98966699453676</v>
      </c>
    </row>
    <row r="65" spans="1:20" ht="10.5" customHeight="1">
      <c r="A65" s="70" t="s">
        <v>0</v>
      </c>
      <c r="B65" s="69"/>
      <c r="C65" s="13">
        <f t="shared" si="16"/>
        <v>22.35687421646469</v>
      </c>
      <c r="D65" s="13">
        <f t="shared" si="16"/>
        <v>23.764353469795306</v>
      </c>
      <c r="E65" s="13">
        <f t="shared" si="16"/>
        <v>23.43685866739636</v>
      </c>
      <c r="F65" s="13">
        <f t="shared" si="16"/>
        <v>24.637365034354893</v>
      </c>
      <c r="G65" s="13">
        <f t="shared" si="17"/>
        <v>22.124047124047124</v>
      </c>
      <c r="H65" s="14">
        <f t="shared" si="17"/>
        <v>21.874662149987387</v>
      </c>
      <c r="I65" s="13">
        <f t="shared" si="16"/>
        <v>22.35687421646469</v>
      </c>
      <c r="J65" s="17">
        <f t="shared" si="16"/>
        <v>23.764353469795306</v>
      </c>
      <c r="K65" s="13">
        <f t="shared" si="16"/>
        <v>23.43685866739636</v>
      </c>
      <c r="L65" s="13">
        <f t="shared" si="16"/>
        <v>24.637365034354893</v>
      </c>
      <c r="M65" s="13">
        <f t="shared" si="18"/>
        <v>22.124047124047124</v>
      </c>
      <c r="N65" s="14">
        <f t="shared" si="18"/>
        <v>21.874662149987387</v>
      </c>
      <c r="O65" s="71">
        <f t="shared" si="16"/>
        <v>122.85177881919867</v>
      </c>
      <c r="P65" s="71">
        <f t="shared" si="16"/>
        <v>113.92627736692242</v>
      </c>
      <c r="Q65" s="71">
        <f t="shared" si="16"/>
        <v>109.0318484145661</v>
      </c>
      <c r="R65" s="71">
        <f t="shared" si="16"/>
        <v>111.61728446765486</v>
      </c>
      <c r="S65" s="71">
        <f t="shared" si="19"/>
        <v>98.9588431571554</v>
      </c>
      <c r="T65" s="71">
        <f t="shared" si="19"/>
        <v>96.55047736389442</v>
      </c>
    </row>
    <row r="66" spans="1:20" ht="10.5" customHeight="1">
      <c r="A66" s="70" t="s">
        <v>1</v>
      </c>
      <c r="B66" s="69"/>
      <c r="C66" s="13">
        <f t="shared" si="16"/>
        <v>22.025595260699504</v>
      </c>
      <c r="D66" s="13">
        <f t="shared" si="16"/>
        <v>23.064853556485357</v>
      </c>
      <c r="E66" s="13">
        <f t="shared" si="16"/>
        <v>22.851970477649353</v>
      </c>
      <c r="F66" s="13">
        <f t="shared" si="16"/>
        <v>23.6638054819873</v>
      </c>
      <c r="G66" s="13">
        <f t="shared" si="17"/>
        <v>20.724330976931274</v>
      </c>
      <c r="H66" s="14">
        <f t="shared" si="17"/>
        <v>21.464534774521507</v>
      </c>
      <c r="I66" s="13">
        <f t="shared" si="16"/>
        <v>22.025595260699504</v>
      </c>
      <c r="J66" s="17">
        <f t="shared" si="16"/>
        <v>23.064853556485357</v>
      </c>
      <c r="K66" s="13">
        <f t="shared" si="16"/>
        <v>22.851970477649353</v>
      </c>
      <c r="L66" s="13">
        <f t="shared" si="16"/>
        <v>23.6638054819873</v>
      </c>
      <c r="M66" s="13">
        <f t="shared" si="18"/>
        <v>20.724330976931274</v>
      </c>
      <c r="N66" s="14">
        <f t="shared" si="18"/>
        <v>21.464534774521507</v>
      </c>
      <c r="O66" s="71">
        <f t="shared" si="16"/>
        <v>121.0313897698589</v>
      </c>
      <c r="P66" s="71">
        <f t="shared" si="16"/>
        <v>110.57287575878794</v>
      </c>
      <c r="Q66" s="71">
        <f t="shared" si="16"/>
        <v>106.31085916643448</v>
      </c>
      <c r="R66" s="71">
        <f t="shared" si="16"/>
        <v>107.20666371534267</v>
      </c>
      <c r="S66" s="71">
        <f t="shared" si="19"/>
        <v>92.69804060641317</v>
      </c>
      <c r="T66" s="71">
        <f t="shared" si="19"/>
        <v>94.74025539979179</v>
      </c>
    </row>
    <row r="67" spans="1:20" ht="11.25">
      <c r="A67" s="57" t="s">
        <v>11</v>
      </c>
      <c r="B67" s="69"/>
      <c r="C67" s="13"/>
      <c r="D67" s="13"/>
      <c r="E67" s="13"/>
      <c r="F67" s="13"/>
      <c r="G67" s="13"/>
      <c r="H67" s="14"/>
      <c r="I67" s="13"/>
      <c r="J67" s="17"/>
      <c r="K67" s="13"/>
      <c r="L67" s="13"/>
      <c r="M67" s="13"/>
      <c r="N67" s="14"/>
      <c r="O67" s="71"/>
      <c r="P67" s="71"/>
      <c r="Q67" s="71"/>
      <c r="R67" s="71"/>
      <c r="S67" s="71"/>
      <c r="T67" s="71"/>
    </row>
    <row r="68" spans="1:20" ht="10.5" customHeight="1">
      <c r="A68" s="54" t="s">
        <v>23</v>
      </c>
      <c r="B68" s="69"/>
      <c r="C68" s="13">
        <f>+C42*100/C54</f>
        <v>21.749641833810887</v>
      </c>
      <c r="D68" s="13">
        <f>+D42*100/D54</f>
        <v>23.23803967327888</v>
      </c>
      <c r="E68" s="13">
        <f aca="true" t="shared" si="20" ref="E68:F71">+E42*100/E54</f>
        <v>23.869595511386557</v>
      </c>
      <c r="F68" s="13">
        <f t="shared" si="20"/>
        <v>23.233360220967466</v>
      </c>
      <c r="G68" s="13">
        <f aca="true" t="shared" si="21" ref="G68:H71">+G42*100/G54</f>
        <v>21.003167171578077</v>
      </c>
      <c r="H68" s="14">
        <f t="shared" si="21"/>
        <v>20.82205500216544</v>
      </c>
      <c r="I68" s="49"/>
      <c r="J68" s="50"/>
      <c r="K68" s="49"/>
      <c r="L68" s="49"/>
      <c r="M68" s="49"/>
      <c r="N68" s="51"/>
      <c r="O68" s="73"/>
      <c r="P68" s="74"/>
      <c r="Q68" s="73"/>
      <c r="R68" s="73"/>
      <c r="S68" s="73"/>
      <c r="T68" s="73"/>
    </row>
    <row r="69" spans="1:20" ht="10.5" customHeight="1">
      <c r="A69" s="70" t="s">
        <v>13</v>
      </c>
      <c r="B69" s="69"/>
      <c r="C69" s="13">
        <f aca="true" t="shared" si="22" ref="C69:R71">+C43*100/C55</f>
        <v>24.690371554135037</v>
      </c>
      <c r="D69" s="13">
        <f t="shared" si="22"/>
        <v>25.591459896133873</v>
      </c>
      <c r="E69" s="13">
        <f t="shared" si="20"/>
        <v>25.548902195608783</v>
      </c>
      <c r="F69" s="13">
        <f t="shared" si="20"/>
        <v>25.220913107511045</v>
      </c>
      <c r="G69" s="13">
        <f t="shared" si="21"/>
        <v>24.86635944700461</v>
      </c>
      <c r="H69" s="14">
        <f t="shared" si="21"/>
        <v>23.23725777560658</v>
      </c>
      <c r="I69" s="13">
        <f t="shared" si="22"/>
        <v>24.690371554135037</v>
      </c>
      <c r="J69" s="17">
        <f t="shared" si="22"/>
        <v>25.591459896133873</v>
      </c>
      <c r="K69" s="13">
        <f t="shared" si="22"/>
        <v>25.548902195608783</v>
      </c>
      <c r="L69" s="13">
        <f t="shared" si="22"/>
        <v>25.220913107511045</v>
      </c>
      <c r="M69" s="13">
        <f aca="true" t="shared" si="23" ref="M69:N71">+M43*100/M55</f>
        <v>24.86635944700461</v>
      </c>
      <c r="N69" s="14">
        <f t="shared" si="23"/>
        <v>23.23725777560658</v>
      </c>
      <c r="O69" s="71">
        <f t="shared" si="22"/>
        <v>135.67442549274602</v>
      </c>
      <c r="P69" s="71">
        <f t="shared" si="22"/>
        <v>122.68542302474563</v>
      </c>
      <c r="Q69" s="71">
        <f t="shared" si="22"/>
        <v>118.85739769491272</v>
      </c>
      <c r="R69" s="71">
        <f t="shared" si="22"/>
        <v>114.26099458808363</v>
      </c>
      <c r="S69" s="71">
        <f aca="true" t="shared" si="24" ref="S69:T71">+S43*100/S55</f>
        <v>111.22495584141737</v>
      </c>
      <c r="T69" s="71">
        <f t="shared" si="24"/>
        <v>102.56470776459403</v>
      </c>
    </row>
    <row r="70" spans="1:20" ht="10.5" customHeight="1">
      <c r="A70" s="70" t="s">
        <v>14</v>
      </c>
      <c r="B70" s="69"/>
      <c r="C70" s="13">
        <f t="shared" si="22"/>
        <v>32.308306709265175</v>
      </c>
      <c r="D70" s="13">
        <f t="shared" si="22"/>
        <v>27.630252100840337</v>
      </c>
      <c r="E70" s="13">
        <f t="shared" si="20"/>
        <v>22.89416846652268</v>
      </c>
      <c r="F70" s="13">
        <f t="shared" si="20"/>
        <v>25.403641360357266</v>
      </c>
      <c r="G70" s="13">
        <f t="shared" si="21"/>
        <v>23.202614379084967</v>
      </c>
      <c r="H70" s="14">
        <f t="shared" si="21"/>
        <v>21.950643523438423</v>
      </c>
      <c r="I70" s="13">
        <f t="shared" si="22"/>
        <v>32.308306709265175</v>
      </c>
      <c r="J70" s="17">
        <f t="shared" si="22"/>
        <v>27.630252100840337</v>
      </c>
      <c r="K70" s="13">
        <f t="shared" si="22"/>
        <v>22.89416846652268</v>
      </c>
      <c r="L70" s="13">
        <f t="shared" si="22"/>
        <v>25.403641360357266</v>
      </c>
      <c r="M70" s="13">
        <f t="shared" si="23"/>
        <v>23.202614379084967</v>
      </c>
      <c r="N70" s="14">
        <f t="shared" si="23"/>
        <v>21.950643523438423</v>
      </c>
      <c r="O70" s="71">
        <f t="shared" si="22"/>
        <v>177.5352364306105</v>
      </c>
      <c r="P70" s="71">
        <f t="shared" si="22"/>
        <v>132.45939000862035</v>
      </c>
      <c r="Q70" s="71">
        <f t="shared" si="22"/>
        <v>106.50717065986156</v>
      </c>
      <c r="R70" s="71">
        <f t="shared" si="22"/>
        <v>115.08882789532953</v>
      </c>
      <c r="S70" s="71">
        <f t="shared" si="24"/>
        <v>103.78317603021831</v>
      </c>
      <c r="T70" s="71">
        <f t="shared" si="24"/>
        <v>96.88584427503395</v>
      </c>
    </row>
    <row r="71" spans="1:20" ht="10.5" customHeight="1">
      <c r="A71" s="75" t="s">
        <v>12</v>
      </c>
      <c r="B71" s="76"/>
      <c r="C71" s="61">
        <f t="shared" si="22"/>
        <v>20.243673851921276</v>
      </c>
      <c r="D71" s="61">
        <f t="shared" si="22"/>
        <v>23.202614379084967</v>
      </c>
      <c r="E71" s="61">
        <f t="shared" si="20"/>
        <v>21.575984990619137</v>
      </c>
      <c r="F71" s="61">
        <f t="shared" si="20"/>
        <v>21.50513622152747</v>
      </c>
      <c r="G71" s="61">
        <f t="shared" si="21"/>
        <v>21.62932016710976</v>
      </c>
      <c r="H71" s="62">
        <f t="shared" si="21"/>
        <v>23.312693498452013</v>
      </c>
      <c r="I71" s="61">
        <f t="shared" si="22"/>
        <v>20.243673851921276</v>
      </c>
      <c r="J71" s="64">
        <f t="shared" si="22"/>
        <v>23.202614379084967</v>
      </c>
      <c r="K71" s="61">
        <f t="shared" si="22"/>
        <v>21.575984990619137</v>
      </c>
      <c r="L71" s="61">
        <f t="shared" si="22"/>
        <v>21.50513622152747</v>
      </c>
      <c r="M71" s="61">
        <f t="shared" si="23"/>
        <v>21.62932016710976</v>
      </c>
      <c r="N71" s="62">
        <f t="shared" si="23"/>
        <v>23.312693498452013</v>
      </c>
      <c r="O71" s="78">
        <f t="shared" si="22"/>
        <v>111.23967145249232</v>
      </c>
      <c r="P71" s="78">
        <f t="shared" si="22"/>
        <v>111.23330095006133</v>
      </c>
      <c r="Q71" s="78">
        <f t="shared" si="22"/>
        <v>100.37477966979944</v>
      </c>
      <c r="R71" s="78">
        <f t="shared" si="22"/>
        <v>97.42701396057595</v>
      </c>
      <c r="S71" s="78">
        <f t="shared" si="24"/>
        <v>96.74597464070894</v>
      </c>
      <c r="T71" s="78">
        <f t="shared" si="24"/>
        <v>102.89766628075658</v>
      </c>
    </row>
    <row r="72" spans="1:18" ht="12.75" customHeight="1">
      <c r="A72" s="79" t="s">
        <v>67</v>
      </c>
      <c r="B72" s="80"/>
      <c r="C72" s="13"/>
      <c r="D72" s="13"/>
      <c r="E72" s="13"/>
      <c r="F72" s="13"/>
      <c r="G72" s="13"/>
      <c r="H72" s="13"/>
      <c r="I72" s="13"/>
      <c r="J72" s="17"/>
      <c r="K72" s="13"/>
      <c r="L72" s="13"/>
      <c r="M72" s="13"/>
      <c r="N72" s="13"/>
      <c r="O72" s="55"/>
      <c r="P72" s="55"/>
      <c r="Q72" s="55"/>
      <c r="R72" s="16"/>
    </row>
    <row r="73" spans="1:18" ht="10.5" customHeight="1">
      <c r="A73" s="32" t="s">
        <v>27</v>
      </c>
      <c r="B73" s="80"/>
      <c r="C73" s="13"/>
      <c r="D73" s="13"/>
      <c r="E73" s="13"/>
      <c r="F73" s="13"/>
      <c r="G73" s="13"/>
      <c r="H73" s="13"/>
      <c r="I73" s="13"/>
      <c r="J73" s="17"/>
      <c r="K73" s="13"/>
      <c r="L73" s="13"/>
      <c r="M73" s="13"/>
      <c r="N73" s="13"/>
      <c r="O73" s="55"/>
      <c r="P73" s="55"/>
      <c r="Q73" s="55"/>
      <c r="R73" s="16"/>
    </row>
    <row r="74" spans="1:18" ht="10.5" customHeight="1">
      <c r="A74" s="32" t="s">
        <v>26</v>
      </c>
      <c r="B74" s="80"/>
      <c r="C74" s="13"/>
      <c r="D74" s="13"/>
      <c r="E74" s="13"/>
      <c r="F74" s="13"/>
      <c r="G74" s="13"/>
      <c r="H74" s="13"/>
      <c r="I74" s="13"/>
      <c r="J74" s="17"/>
      <c r="K74" s="13"/>
      <c r="L74" s="13"/>
      <c r="M74" s="13"/>
      <c r="N74" s="13"/>
      <c r="O74" s="55"/>
      <c r="P74" s="55"/>
      <c r="Q74" s="55"/>
      <c r="R74" s="16"/>
    </row>
    <row r="75" spans="1:18" ht="10.5" customHeight="1">
      <c r="A75" s="32"/>
      <c r="B75" s="80"/>
      <c r="C75" s="13"/>
      <c r="D75" s="13"/>
      <c r="E75" s="13"/>
      <c r="F75" s="13"/>
      <c r="G75" s="13"/>
      <c r="H75" s="13"/>
      <c r="I75" s="13"/>
      <c r="J75" s="17"/>
      <c r="K75" s="13"/>
      <c r="L75" s="13"/>
      <c r="M75" s="13"/>
      <c r="N75" s="13"/>
      <c r="O75" s="55"/>
      <c r="P75" s="55"/>
      <c r="Q75" s="55"/>
      <c r="R75" s="16"/>
    </row>
    <row r="76" spans="1:18" ht="10.5" customHeight="1">
      <c r="A76" s="32"/>
      <c r="B76" s="80"/>
      <c r="C76" s="13"/>
      <c r="D76" s="13"/>
      <c r="E76" s="13"/>
      <c r="F76" s="13"/>
      <c r="G76" s="13"/>
      <c r="H76" s="13"/>
      <c r="I76" s="13"/>
      <c r="J76" s="17"/>
      <c r="K76" s="13"/>
      <c r="L76" s="13"/>
      <c r="M76" s="13"/>
      <c r="N76" s="13"/>
      <c r="O76" s="55"/>
      <c r="P76" s="55"/>
      <c r="Q76" s="55"/>
      <c r="R76" s="16"/>
    </row>
    <row r="77" spans="1:15" ht="11.25">
      <c r="A77" s="37" t="s">
        <v>32</v>
      </c>
      <c r="C77" s="16"/>
      <c r="O77" s="21"/>
    </row>
    <row r="78" spans="1:15" ht="11.25">
      <c r="A78" s="37" t="s">
        <v>77</v>
      </c>
      <c r="C78" s="16"/>
      <c r="O78" s="21"/>
    </row>
    <row r="79" spans="1:20" ht="12.75" customHeight="1">
      <c r="A79" s="182" t="s">
        <v>34</v>
      </c>
      <c r="B79" s="196"/>
      <c r="C79" s="179" t="s">
        <v>21</v>
      </c>
      <c r="D79" s="180"/>
      <c r="E79" s="180"/>
      <c r="F79" s="180"/>
      <c r="G79" s="180"/>
      <c r="H79" s="181"/>
      <c r="I79" s="179" t="s">
        <v>22</v>
      </c>
      <c r="J79" s="180"/>
      <c r="K79" s="180"/>
      <c r="L79" s="180"/>
      <c r="M79" s="180"/>
      <c r="N79" s="181"/>
      <c r="O79" s="179" t="s">
        <v>53</v>
      </c>
      <c r="P79" s="180"/>
      <c r="Q79" s="180"/>
      <c r="R79" s="180"/>
      <c r="S79" s="180"/>
      <c r="T79" s="180"/>
    </row>
    <row r="80" spans="1:20" ht="18" customHeight="1">
      <c r="A80" s="197"/>
      <c r="B80" s="198"/>
      <c r="C80" s="38" t="s">
        <v>61</v>
      </c>
      <c r="D80" s="39" t="s">
        <v>62</v>
      </c>
      <c r="E80" s="39" t="s">
        <v>63</v>
      </c>
      <c r="F80" s="39" t="s">
        <v>64</v>
      </c>
      <c r="G80" s="39" t="s">
        <v>72</v>
      </c>
      <c r="H80" s="175" t="s">
        <v>74</v>
      </c>
      <c r="I80" s="38" t="s">
        <v>61</v>
      </c>
      <c r="J80" s="39" t="s">
        <v>62</v>
      </c>
      <c r="K80" s="39" t="s">
        <v>63</v>
      </c>
      <c r="L80" s="39" t="s">
        <v>64</v>
      </c>
      <c r="M80" s="39" t="s">
        <v>72</v>
      </c>
      <c r="N80" s="175" t="s">
        <v>74</v>
      </c>
      <c r="O80" s="38" t="s">
        <v>61</v>
      </c>
      <c r="P80" s="39" t="s">
        <v>62</v>
      </c>
      <c r="Q80" s="39" t="s">
        <v>63</v>
      </c>
      <c r="R80" s="39" t="s">
        <v>64</v>
      </c>
      <c r="S80" s="39" t="s">
        <v>72</v>
      </c>
      <c r="T80" s="39" t="s">
        <v>74</v>
      </c>
    </row>
    <row r="81" spans="1:19" ht="11.25" customHeight="1">
      <c r="A81" s="81" t="s">
        <v>50</v>
      </c>
      <c r="B81" s="82"/>
      <c r="C81" s="83"/>
      <c r="D81" s="84"/>
      <c r="E81" s="84"/>
      <c r="F81" s="84"/>
      <c r="G81" s="84"/>
      <c r="H81" s="85"/>
      <c r="I81" s="84"/>
      <c r="J81" s="84"/>
      <c r="K81" s="84"/>
      <c r="L81" s="84"/>
      <c r="M81" s="84"/>
      <c r="N81" s="85"/>
      <c r="O81" s="84"/>
      <c r="P81" s="84"/>
      <c r="Q81" s="84"/>
      <c r="R81" s="84"/>
      <c r="S81" s="84"/>
    </row>
    <row r="82" spans="1:19" ht="11.25" customHeight="1">
      <c r="A82" s="54" t="s">
        <v>70</v>
      </c>
      <c r="C82" s="12">
        <v>3334</v>
      </c>
      <c r="D82" s="13">
        <v>4951</v>
      </c>
      <c r="E82" s="13">
        <v>7580</v>
      </c>
      <c r="F82" s="13">
        <v>10279</v>
      </c>
      <c r="G82" s="13">
        <v>11968</v>
      </c>
      <c r="H82" s="14">
        <v>14453</v>
      </c>
      <c r="I82" s="86"/>
      <c r="J82" s="86"/>
      <c r="K82" s="86"/>
      <c r="L82" s="86"/>
      <c r="M82" s="86"/>
      <c r="N82" s="121"/>
      <c r="O82" s="86"/>
      <c r="P82" s="86"/>
      <c r="Q82" s="86"/>
      <c r="R82" s="86"/>
      <c r="S82" s="86"/>
    </row>
    <row r="83" spans="1:20" ht="11.25" customHeight="1">
      <c r="A83" s="70" t="s">
        <v>8</v>
      </c>
      <c r="C83" s="12">
        <v>1786</v>
      </c>
      <c r="D83" s="13">
        <v>2667</v>
      </c>
      <c r="E83" s="13">
        <v>3792</v>
      </c>
      <c r="F83" s="13">
        <v>5751</v>
      </c>
      <c r="G83" s="13">
        <v>6455</v>
      </c>
      <c r="H83" s="14">
        <v>7744</v>
      </c>
      <c r="I83" s="13">
        <f aca="true" t="shared" si="25" ref="I83:N84">+C83/4</f>
        <v>446.5</v>
      </c>
      <c r="J83" s="13">
        <f t="shared" si="25"/>
        <v>666.75</v>
      </c>
      <c r="K83" s="13">
        <f t="shared" si="25"/>
        <v>948</v>
      </c>
      <c r="L83" s="13">
        <f t="shared" si="25"/>
        <v>1437.75</v>
      </c>
      <c r="M83" s="13">
        <f t="shared" si="25"/>
        <v>1613.75</v>
      </c>
      <c r="N83" s="14">
        <f t="shared" si="25"/>
        <v>1936</v>
      </c>
      <c r="O83" s="125">
        <f aca="true" t="shared" si="26" ref="O83:T84">+I83/C$9</f>
        <v>0.0886968613428685</v>
      </c>
      <c r="P83" s="125">
        <f t="shared" si="26"/>
        <v>0.09305652477320307</v>
      </c>
      <c r="Q83" s="125">
        <f t="shared" si="26"/>
        <v>0.09193173002327386</v>
      </c>
      <c r="R83" s="125">
        <f t="shared" si="26"/>
        <v>0.11311069152702384</v>
      </c>
      <c r="S83" s="125">
        <f t="shared" si="26"/>
        <v>0.10808050365012391</v>
      </c>
      <c r="T83" s="125">
        <f t="shared" si="26"/>
        <v>0.10455821991790884</v>
      </c>
    </row>
    <row r="84" spans="1:20" ht="11.25" customHeight="1">
      <c r="A84" s="75" t="s">
        <v>9</v>
      </c>
      <c r="B84" s="88"/>
      <c r="C84" s="63">
        <v>9078</v>
      </c>
      <c r="D84" s="61">
        <v>13513</v>
      </c>
      <c r="E84" s="61">
        <v>19788</v>
      </c>
      <c r="F84" s="61">
        <v>24697</v>
      </c>
      <c r="G84" s="61">
        <v>27251</v>
      </c>
      <c r="H84" s="62">
        <v>31700</v>
      </c>
      <c r="I84" s="61">
        <f t="shared" si="25"/>
        <v>2269.5</v>
      </c>
      <c r="J84" s="61">
        <f t="shared" si="25"/>
        <v>3378.25</v>
      </c>
      <c r="K84" s="61">
        <f t="shared" si="25"/>
        <v>4947</v>
      </c>
      <c r="L84" s="61">
        <f t="shared" si="25"/>
        <v>6174.25</v>
      </c>
      <c r="M84" s="61">
        <f t="shared" si="25"/>
        <v>6812.75</v>
      </c>
      <c r="N84" s="62">
        <f t="shared" si="25"/>
        <v>7925</v>
      </c>
      <c r="O84" s="126">
        <f t="shared" si="26"/>
        <v>0.45083432657926104</v>
      </c>
      <c r="P84" s="126">
        <f t="shared" si="26"/>
        <v>0.471493370551291</v>
      </c>
      <c r="Q84" s="126">
        <f t="shared" si="26"/>
        <v>0.47973235065942593</v>
      </c>
      <c r="R84" s="126">
        <f t="shared" si="26"/>
        <v>0.48574069703406497</v>
      </c>
      <c r="S84" s="126">
        <f t="shared" si="26"/>
        <v>0.4562822315986873</v>
      </c>
      <c r="T84" s="126">
        <f t="shared" si="26"/>
        <v>0.42800820911643983</v>
      </c>
    </row>
    <row r="85" spans="1:18" ht="11.25" customHeight="1">
      <c r="A85" s="89" t="s">
        <v>45</v>
      </c>
      <c r="B85" s="54"/>
      <c r="C85" s="12"/>
      <c r="D85" s="13"/>
      <c r="E85" s="13"/>
      <c r="F85" s="13"/>
      <c r="G85" s="153"/>
      <c r="H85" s="146"/>
      <c r="I85" s="87"/>
      <c r="J85" s="87"/>
      <c r="K85" s="87"/>
      <c r="L85" s="87"/>
      <c r="M85" s="87"/>
      <c r="N85" s="123"/>
      <c r="O85" s="87"/>
      <c r="P85" s="87"/>
      <c r="Q85" s="87"/>
      <c r="R85" s="87"/>
    </row>
    <row r="86" spans="1:18" ht="11.25" customHeight="1">
      <c r="A86" s="54" t="s">
        <v>70</v>
      </c>
      <c r="C86" s="12">
        <v>16752</v>
      </c>
      <c r="D86" s="13">
        <v>23070</v>
      </c>
      <c r="E86" s="13">
        <v>32971</v>
      </c>
      <c r="F86" s="13">
        <v>43846</v>
      </c>
      <c r="G86" s="13">
        <v>56027</v>
      </c>
      <c r="H86" s="14">
        <v>68233</v>
      </c>
      <c r="I86" s="86"/>
      <c r="J86" s="86"/>
      <c r="K86" s="86"/>
      <c r="L86" s="86"/>
      <c r="M86" s="86"/>
      <c r="N86" s="121"/>
      <c r="O86" s="127"/>
      <c r="P86" s="127"/>
      <c r="Q86" s="127"/>
      <c r="R86" s="127"/>
    </row>
    <row r="87" spans="1:20" ht="11.25" customHeight="1">
      <c r="A87" s="70" t="s">
        <v>8</v>
      </c>
      <c r="C87" s="12">
        <v>12657</v>
      </c>
      <c r="D87" s="13">
        <v>17143</v>
      </c>
      <c r="E87" s="13">
        <v>21286</v>
      </c>
      <c r="F87" s="13">
        <v>28491</v>
      </c>
      <c r="G87" s="13">
        <v>36004</v>
      </c>
      <c r="H87" s="14">
        <v>42400</v>
      </c>
      <c r="I87" s="120">
        <f aca="true" t="shared" si="27" ref="I87:N88">+C87/4</f>
        <v>3164.25</v>
      </c>
      <c r="J87" s="120">
        <f t="shared" si="27"/>
        <v>4285.75</v>
      </c>
      <c r="K87" s="120">
        <f t="shared" si="27"/>
        <v>5321.5</v>
      </c>
      <c r="L87" s="71">
        <f t="shared" si="27"/>
        <v>7122.75</v>
      </c>
      <c r="M87" s="71">
        <f t="shared" si="27"/>
        <v>9001</v>
      </c>
      <c r="N87" s="97">
        <f t="shared" si="27"/>
        <v>10600</v>
      </c>
      <c r="O87" s="125">
        <f aca="true" t="shared" si="28" ref="O87:T88">+I87/I$9</f>
        <v>0.11438977658882221</v>
      </c>
      <c r="P87" s="125">
        <f t="shared" si="28"/>
        <v>0.12477073568371713</v>
      </c>
      <c r="Q87" s="125">
        <f t="shared" si="28"/>
        <v>0.11092697975944803</v>
      </c>
      <c r="R87" s="125">
        <f t="shared" si="28"/>
        <v>0.12368891744521238</v>
      </c>
      <c r="S87" s="125">
        <f t="shared" si="28"/>
        <v>0.13477577300291982</v>
      </c>
      <c r="T87" s="125">
        <f t="shared" si="28"/>
        <v>0.1297016861219196</v>
      </c>
    </row>
    <row r="88" spans="1:20" ht="11.25" customHeight="1" thickBot="1">
      <c r="A88" s="114" t="s">
        <v>43</v>
      </c>
      <c r="B88" s="115"/>
      <c r="C88" s="111">
        <v>40942</v>
      </c>
      <c r="D88" s="109">
        <v>56584</v>
      </c>
      <c r="E88" s="109">
        <v>76424</v>
      </c>
      <c r="F88" s="109">
        <v>99206</v>
      </c>
      <c r="G88" s="109">
        <v>123726</v>
      </c>
      <c r="H88" s="110">
        <v>147907</v>
      </c>
      <c r="I88" s="109">
        <f t="shared" si="27"/>
        <v>10235.5</v>
      </c>
      <c r="J88" s="109">
        <f t="shared" si="27"/>
        <v>14146</v>
      </c>
      <c r="K88" s="109">
        <f t="shared" si="27"/>
        <v>19106</v>
      </c>
      <c r="L88" s="109">
        <f t="shared" si="27"/>
        <v>24801.5</v>
      </c>
      <c r="M88" s="109">
        <f t="shared" si="27"/>
        <v>30931.5</v>
      </c>
      <c r="N88" s="110">
        <f t="shared" si="27"/>
        <v>36976.75</v>
      </c>
      <c r="O88" s="128">
        <f t="shared" si="28"/>
        <v>0.3700202443785699</v>
      </c>
      <c r="P88" s="128">
        <f t="shared" si="28"/>
        <v>0.41183149436664823</v>
      </c>
      <c r="Q88" s="128">
        <f t="shared" si="28"/>
        <v>0.3982656911179205</v>
      </c>
      <c r="R88" s="128">
        <f t="shared" si="28"/>
        <v>0.43068627791477093</v>
      </c>
      <c r="S88" s="128">
        <f t="shared" si="28"/>
        <v>0.4631504080257543</v>
      </c>
      <c r="T88" s="128">
        <f t="shared" si="28"/>
        <v>0.4524478134253481</v>
      </c>
    </row>
    <row r="89" spans="1:18" ht="13.5" customHeight="1" thickTop="1">
      <c r="A89" s="186" t="s">
        <v>49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</row>
    <row r="90" spans="1:20" ht="11.25" customHeight="1">
      <c r="A90" s="54" t="s">
        <v>70</v>
      </c>
      <c r="C90" s="12">
        <f aca="true" t="shared" si="29" ref="C90:G92">+C82*100/C86</f>
        <v>19.90210124164279</v>
      </c>
      <c r="D90" s="13">
        <f t="shared" si="29"/>
        <v>21.460771564802773</v>
      </c>
      <c r="E90" s="43">
        <f t="shared" si="29"/>
        <v>22.989900215340754</v>
      </c>
      <c r="F90" s="43">
        <f t="shared" si="29"/>
        <v>23.4434155909319</v>
      </c>
      <c r="G90" s="43">
        <f t="shared" si="29"/>
        <v>21.361129455441127</v>
      </c>
      <c r="H90" s="44">
        <f>+H82*100/H86</f>
        <v>21.18183283748333</v>
      </c>
      <c r="I90" s="90"/>
      <c r="J90" s="86"/>
      <c r="K90" s="130"/>
      <c r="L90" s="130"/>
      <c r="M90" s="130"/>
      <c r="N90" s="124"/>
      <c r="O90" s="90"/>
      <c r="P90" s="86"/>
      <c r="Q90" s="86"/>
      <c r="R90" s="130"/>
      <c r="S90" s="130"/>
      <c r="T90" s="130"/>
    </row>
    <row r="91" spans="1:20" ht="11.25" customHeight="1">
      <c r="A91" s="54" t="s">
        <v>8</v>
      </c>
      <c r="C91" s="12">
        <f t="shared" si="29"/>
        <v>14.110768744568222</v>
      </c>
      <c r="D91" s="13">
        <f t="shared" si="29"/>
        <v>15.55737035524704</v>
      </c>
      <c r="E91" s="13">
        <f t="shared" si="29"/>
        <v>17.814525979517054</v>
      </c>
      <c r="F91" s="13">
        <f t="shared" si="29"/>
        <v>20.185321680530695</v>
      </c>
      <c r="G91" s="13">
        <f t="shared" si="29"/>
        <v>17.92856349294523</v>
      </c>
      <c r="H91" s="14">
        <f>+H83*100/H87</f>
        <v>18.264150943396228</v>
      </c>
      <c r="I91" s="91">
        <f aca="true" t="shared" si="30" ref="I91:M92">+I83*100/I87</f>
        <v>14.110768744568222</v>
      </c>
      <c r="J91" s="91">
        <f t="shared" si="30"/>
        <v>15.55737035524704</v>
      </c>
      <c r="K91" s="120">
        <f t="shared" si="30"/>
        <v>17.814525979517054</v>
      </c>
      <c r="L91" s="120">
        <f t="shared" si="30"/>
        <v>20.185321680530695</v>
      </c>
      <c r="M91" s="120">
        <f t="shared" si="30"/>
        <v>17.92856349294523</v>
      </c>
      <c r="N91" s="122">
        <f>+N83*100/N87</f>
        <v>18.264150943396228</v>
      </c>
      <c r="O91" s="91">
        <f aca="true" t="shared" si="31" ref="O91:T92">+O83*100/O87</f>
        <v>77.53915077716452</v>
      </c>
      <c r="P91" s="91">
        <f t="shared" si="31"/>
        <v>74.58201177004615</v>
      </c>
      <c r="Q91" s="91">
        <f t="shared" si="31"/>
        <v>82.87589748015628</v>
      </c>
      <c r="R91" s="91">
        <f t="shared" si="31"/>
        <v>91.44771727598463</v>
      </c>
      <c r="S91" s="91">
        <f t="shared" si="31"/>
        <v>80.19282786660955</v>
      </c>
      <c r="T91" s="91">
        <f t="shared" si="31"/>
        <v>80.61438755670771</v>
      </c>
    </row>
    <row r="92" spans="1:20" ht="11.25" customHeight="1">
      <c r="A92" s="60" t="s">
        <v>43</v>
      </c>
      <c r="B92" s="76"/>
      <c r="C92" s="63">
        <f t="shared" si="29"/>
        <v>22.172829856870695</v>
      </c>
      <c r="D92" s="61">
        <f t="shared" si="29"/>
        <v>23.88130920401527</v>
      </c>
      <c r="E92" s="61">
        <f t="shared" si="29"/>
        <v>25.892389825185806</v>
      </c>
      <c r="F92" s="61">
        <f t="shared" si="29"/>
        <v>24.894663629215973</v>
      </c>
      <c r="G92" s="61">
        <f t="shared" si="29"/>
        <v>22.02528167078868</v>
      </c>
      <c r="H92" s="62">
        <f>+H84*100/H88</f>
        <v>21.432386567234815</v>
      </c>
      <c r="I92" s="92">
        <f t="shared" si="30"/>
        <v>22.172829856870695</v>
      </c>
      <c r="J92" s="92">
        <f t="shared" si="30"/>
        <v>23.88130920401527</v>
      </c>
      <c r="K92" s="92">
        <f t="shared" si="30"/>
        <v>25.892389825185806</v>
      </c>
      <c r="L92" s="92">
        <f t="shared" si="30"/>
        <v>24.894663629215973</v>
      </c>
      <c r="M92" s="92">
        <f t="shared" si="30"/>
        <v>22.02528167078868</v>
      </c>
      <c r="N92" s="131">
        <f>+N84*100/N88</f>
        <v>21.432386567234815</v>
      </c>
      <c r="O92" s="92">
        <f t="shared" si="31"/>
        <v>121.84044884798513</v>
      </c>
      <c r="P92" s="92">
        <f t="shared" si="31"/>
        <v>114.48696299354089</v>
      </c>
      <c r="Q92" s="92">
        <f t="shared" si="31"/>
        <v>120.45535464348708</v>
      </c>
      <c r="R92" s="92">
        <f t="shared" si="31"/>
        <v>112.78295175454575</v>
      </c>
      <c r="S92" s="92">
        <f t="shared" si="31"/>
        <v>98.5170743006913</v>
      </c>
      <c r="T92" s="92">
        <f t="shared" si="31"/>
        <v>94.59835950495963</v>
      </c>
    </row>
    <row r="93" spans="1:2" ht="12.75" customHeight="1">
      <c r="A93" s="79" t="s">
        <v>71</v>
      </c>
      <c r="B93" s="79"/>
    </row>
    <row r="94" ht="11.25">
      <c r="B94" s="79"/>
    </row>
    <row r="95" spans="3:15" ht="11.25">
      <c r="C95" s="18"/>
      <c r="D95" s="18"/>
      <c r="E95" s="18"/>
      <c r="F95" s="18"/>
      <c r="G95" s="18"/>
      <c r="H95" s="18"/>
      <c r="I95" s="18"/>
      <c r="J95" s="18"/>
      <c r="K95" s="18"/>
      <c r="L95" s="18"/>
      <c r="O95" s="18"/>
    </row>
    <row r="96" spans="1:15" ht="11.25">
      <c r="A96" s="5" t="s">
        <v>75</v>
      </c>
      <c r="O96" s="18"/>
    </row>
    <row r="97" spans="1:15" ht="12.75" customHeight="1">
      <c r="A97" s="191" t="s">
        <v>35</v>
      </c>
      <c r="B97" s="192"/>
      <c r="C97" s="199" t="s">
        <v>20</v>
      </c>
      <c r="D97" s="200"/>
      <c r="E97" s="200"/>
      <c r="F97" s="200"/>
      <c r="G97" s="200"/>
      <c r="H97" s="201"/>
      <c r="I97" s="202" t="s">
        <v>44</v>
      </c>
      <c r="J97" s="203"/>
      <c r="K97" s="203"/>
      <c r="L97" s="203"/>
      <c r="M97" s="203"/>
      <c r="N97" s="203"/>
      <c r="O97" s="18"/>
    </row>
    <row r="98" spans="1:15" ht="12.75" customHeight="1">
      <c r="A98" s="193"/>
      <c r="B98" s="194"/>
      <c r="C98" s="135">
        <v>2000</v>
      </c>
      <c r="D98" s="136">
        <v>2002</v>
      </c>
      <c r="E98" s="136">
        <v>2004</v>
      </c>
      <c r="F98" s="136">
        <v>2006</v>
      </c>
      <c r="G98" s="136">
        <v>2008</v>
      </c>
      <c r="H98" s="137">
        <v>2010</v>
      </c>
      <c r="I98" s="176">
        <v>2000</v>
      </c>
      <c r="J98" s="177">
        <v>2002</v>
      </c>
      <c r="K98" s="177">
        <v>2004</v>
      </c>
      <c r="L98" s="177">
        <v>2006</v>
      </c>
      <c r="M98" s="177">
        <v>2008</v>
      </c>
      <c r="N98" s="9">
        <v>2010</v>
      </c>
      <c r="O98" s="18"/>
    </row>
    <row r="99" spans="1:14" ht="11.25">
      <c r="A99" s="81" t="s">
        <v>50</v>
      </c>
      <c r="B99" s="57"/>
      <c r="C99" s="94">
        <f aca="true" t="shared" si="32" ref="C99:H99">+C100+C101+C102</f>
        <v>72037.30620999986</v>
      </c>
      <c r="D99" s="94">
        <f t="shared" si="32"/>
        <v>90879.54</v>
      </c>
      <c r="E99" s="94">
        <f t="shared" si="32"/>
        <v>127120</v>
      </c>
      <c r="F99" s="94">
        <f t="shared" si="32"/>
        <v>140322.1</v>
      </c>
      <c r="G99" s="94">
        <f t="shared" si="32"/>
        <v>195260.37</v>
      </c>
      <c r="H99" s="94">
        <f t="shared" si="32"/>
        <v>267406.98</v>
      </c>
      <c r="I99" s="93">
        <f aca="true" t="shared" si="33" ref="I99:N99">SUM(I100:I102)</f>
        <v>100</v>
      </c>
      <c r="J99" s="94">
        <f t="shared" si="33"/>
        <v>100</v>
      </c>
      <c r="K99" s="94">
        <f t="shared" si="33"/>
        <v>100</v>
      </c>
      <c r="L99" s="94">
        <f t="shared" si="33"/>
        <v>99.99999999999999</v>
      </c>
      <c r="M99" s="94">
        <f t="shared" si="33"/>
        <v>100</v>
      </c>
      <c r="N99" s="94">
        <f t="shared" si="33"/>
        <v>100</v>
      </c>
    </row>
    <row r="100" spans="1:14" ht="11.25">
      <c r="A100" s="95" t="s">
        <v>39</v>
      </c>
      <c r="B100" s="69"/>
      <c r="C100" s="71">
        <v>52676.067539999865</v>
      </c>
      <c r="D100" s="71">
        <v>59914.78</v>
      </c>
      <c r="E100" s="71">
        <v>84576.35</v>
      </c>
      <c r="F100" s="71">
        <v>104709.61</v>
      </c>
      <c r="G100" s="71">
        <v>122501.66</v>
      </c>
      <c r="H100" s="71">
        <v>165145.85</v>
      </c>
      <c r="I100" s="96">
        <f aca="true" t="shared" si="34" ref="I100:L102">+C100*100/C$99</f>
        <v>73.12331666933936</v>
      </c>
      <c r="J100" s="71">
        <f t="shared" si="34"/>
        <v>65.927688454409</v>
      </c>
      <c r="K100" s="71">
        <f t="shared" si="34"/>
        <v>66.53268565135305</v>
      </c>
      <c r="L100" s="71">
        <f t="shared" si="34"/>
        <v>74.62089720721112</v>
      </c>
      <c r="M100" s="71">
        <f aca="true" t="shared" si="35" ref="M100:N102">+G100*100/G$99</f>
        <v>62.7375949354188</v>
      </c>
      <c r="N100" s="71">
        <f t="shared" si="35"/>
        <v>61.75824206234258</v>
      </c>
    </row>
    <row r="101" spans="1:14" ht="11.25">
      <c r="A101" s="95" t="s">
        <v>40</v>
      </c>
      <c r="B101" s="69"/>
      <c r="C101" s="71">
        <v>2837.86376</v>
      </c>
      <c r="D101" s="71">
        <v>11145.03</v>
      </c>
      <c r="E101" s="71">
        <v>6666.2</v>
      </c>
      <c r="F101" s="71">
        <v>5638.56</v>
      </c>
      <c r="G101" s="71">
        <v>1187.85</v>
      </c>
      <c r="H101" s="71">
        <v>325.54999999998836</v>
      </c>
      <c r="I101" s="96">
        <f t="shared" si="34"/>
        <v>3.93943625782895</v>
      </c>
      <c r="J101" s="71">
        <f t="shared" si="34"/>
        <v>12.263519379609537</v>
      </c>
      <c r="K101" s="71">
        <f t="shared" si="34"/>
        <v>5.244021397105097</v>
      </c>
      <c r="L101" s="71">
        <f t="shared" si="34"/>
        <v>4.018297901756031</v>
      </c>
      <c r="M101" s="71">
        <f t="shared" si="35"/>
        <v>0.6083415697716847</v>
      </c>
      <c r="N101" s="71">
        <f t="shared" si="35"/>
        <v>0.12174326937912705</v>
      </c>
    </row>
    <row r="102" spans="1:14" ht="11.25">
      <c r="A102" s="95" t="s">
        <v>41</v>
      </c>
      <c r="B102" s="69"/>
      <c r="C102" s="71">
        <v>16523.374909999995</v>
      </c>
      <c r="D102" s="71">
        <v>19819.73</v>
      </c>
      <c r="E102" s="71">
        <v>35877.45</v>
      </c>
      <c r="F102" s="71">
        <v>29973.93</v>
      </c>
      <c r="G102" s="71">
        <v>71570.86</v>
      </c>
      <c r="H102" s="71">
        <v>101935.58</v>
      </c>
      <c r="I102" s="77">
        <f t="shared" si="34"/>
        <v>22.93724707283169</v>
      </c>
      <c r="J102" s="78">
        <f t="shared" si="34"/>
        <v>21.808792165981476</v>
      </c>
      <c r="K102" s="78">
        <f t="shared" si="34"/>
        <v>28.223292951541847</v>
      </c>
      <c r="L102" s="78">
        <f t="shared" si="34"/>
        <v>21.360804891032846</v>
      </c>
      <c r="M102" s="71">
        <f t="shared" si="35"/>
        <v>36.65406349480952</v>
      </c>
      <c r="N102" s="71">
        <f t="shared" si="35"/>
        <v>38.120014668278294</v>
      </c>
    </row>
    <row r="103" spans="1:14" ht="11.25">
      <c r="A103" s="81" t="s">
        <v>46</v>
      </c>
      <c r="B103" s="98"/>
      <c r="C103" s="93">
        <f aca="true" t="shared" si="36" ref="C103:H103">+C104+C105+C106</f>
        <v>426612.63171000057</v>
      </c>
      <c r="D103" s="94">
        <f t="shared" si="36"/>
        <v>499059.09</v>
      </c>
      <c r="E103" s="94">
        <f t="shared" si="36"/>
        <v>750712.02</v>
      </c>
      <c r="F103" s="94">
        <f t="shared" si="36"/>
        <v>876142.0700000001</v>
      </c>
      <c r="G103" s="94">
        <f t="shared" si="36"/>
        <v>1147691.02</v>
      </c>
      <c r="H103" s="81">
        <f t="shared" si="36"/>
        <v>1545358.53</v>
      </c>
      <c r="I103" s="89">
        <f aca="true" t="shared" si="37" ref="I103:N103">SUM(I104:I106)</f>
        <v>99.99999999999999</v>
      </c>
      <c r="J103" s="89">
        <f t="shared" si="37"/>
        <v>100</v>
      </c>
      <c r="K103" s="89">
        <f t="shared" si="37"/>
        <v>100</v>
      </c>
      <c r="L103" s="89">
        <f t="shared" si="37"/>
        <v>100</v>
      </c>
      <c r="M103" s="94">
        <f t="shared" si="37"/>
        <v>100</v>
      </c>
      <c r="N103" s="94">
        <f t="shared" si="37"/>
        <v>100</v>
      </c>
    </row>
    <row r="104" spans="1:14" ht="11.25">
      <c r="A104" s="95" t="s">
        <v>39</v>
      </c>
      <c r="B104" s="69"/>
      <c r="C104" s="96">
        <v>321708.80311000056</v>
      </c>
      <c r="D104" s="71">
        <v>344555.99</v>
      </c>
      <c r="E104" s="71">
        <v>503199.75</v>
      </c>
      <c r="F104" s="71">
        <v>626128.92</v>
      </c>
      <c r="G104" s="71">
        <v>724668.12</v>
      </c>
      <c r="H104" s="97">
        <v>957715.22</v>
      </c>
      <c r="I104" s="71">
        <f aca="true" t="shared" si="38" ref="I104:L106">+C104*100/C$103</f>
        <v>75.41005099180684</v>
      </c>
      <c r="J104" s="71">
        <f t="shared" si="38"/>
        <v>69.04112096224918</v>
      </c>
      <c r="K104" s="71">
        <f t="shared" si="38"/>
        <v>67.02966471750379</v>
      </c>
      <c r="L104" s="71">
        <f t="shared" si="38"/>
        <v>71.46431400103867</v>
      </c>
      <c r="M104" s="71">
        <f aca="true" t="shared" si="39" ref="M104:N106">+G104*100/G$103</f>
        <v>63.14139497231581</v>
      </c>
      <c r="N104" s="71">
        <f t="shared" si="39"/>
        <v>61.97365863053152</v>
      </c>
    </row>
    <row r="105" spans="1:14" ht="11.25">
      <c r="A105" s="95" t="s">
        <v>40</v>
      </c>
      <c r="B105" s="69"/>
      <c r="C105" s="96">
        <v>11228.04897</v>
      </c>
      <c r="D105" s="71">
        <v>46301.9</v>
      </c>
      <c r="E105" s="71">
        <v>28744.99</v>
      </c>
      <c r="F105" s="71">
        <v>23785.48</v>
      </c>
      <c r="G105" s="71">
        <v>6057.25</v>
      </c>
      <c r="H105" s="97">
        <v>1101.780000000028</v>
      </c>
      <c r="I105" s="71">
        <f t="shared" si="38"/>
        <v>2.6319072937419525</v>
      </c>
      <c r="J105" s="71">
        <f t="shared" si="38"/>
        <v>9.277839223407392</v>
      </c>
      <c r="K105" s="71">
        <f t="shared" si="38"/>
        <v>3.8290302052177076</v>
      </c>
      <c r="L105" s="71">
        <f t="shared" si="38"/>
        <v>2.7147971561278865</v>
      </c>
      <c r="M105" s="71">
        <f t="shared" si="39"/>
        <v>0.5277770666882102</v>
      </c>
      <c r="N105" s="71">
        <f t="shared" si="39"/>
        <v>0.07129607651630382</v>
      </c>
    </row>
    <row r="106" spans="1:18" ht="12" thickBot="1">
      <c r="A106" s="116" t="s">
        <v>41</v>
      </c>
      <c r="B106" s="117"/>
      <c r="C106" s="118">
        <v>93675.77963</v>
      </c>
      <c r="D106" s="119">
        <v>108201.2</v>
      </c>
      <c r="E106" s="119">
        <v>218767.28</v>
      </c>
      <c r="F106" s="119">
        <v>226227.67</v>
      </c>
      <c r="G106" s="119">
        <v>416965.65</v>
      </c>
      <c r="H106" s="152">
        <v>586541.53</v>
      </c>
      <c r="I106" s="119">
        <f t="shared" si="38"/>
        <v>21.958041714451202</v>
      </c>
      <c r="J106" s="119">
        <f t="shared" si="38"/>
        <v>21.681039814343425</v>
      </c>
      <c r="K106" s="119">
        <f t="shared" si="38"/>
        <v>29.1413050772785</v>
      </c>
      <c r="L106" s="119">
        <f t="shared" si="38"/>
        <v>25.820888842833444</v>
      </c>
      <c r="M106" s="119">
        <f t="shared" si="39"/>
        <v>36.33082796099598</v>
      </c>
      <c r="N106" s="119">
        <f t="shared" si="39"/>
        <v>37.95504529295218</v>
      </c>
      <c r="O106" s="16"/>
      <c r="P106" s="16"/>
      <c r="Q106" s="16"/>
      <c r="R106" s="16"/>
    </row>
    <row r="107" spans="1:17" ht="13.5" customHeight="1" thickTop="1">
      <c r="A107" s="186" t="s">
        <v>49</v>
      </c>
      <c r="B107" s="186"/>
      <c r="C107" s="186"/>
      <c r="D107" s="186"/>
      <c r="E107" s="186"/>
      <c r="F107" s="186"/>
      <c r="G107" s="186"/>
      <c r="H107" s="186"/>
      <c r="I107" s="184"/>
      <c r="J107" s="184"/>
      <c r="K107" s="184"/>
      <c r="L107" s="184"/>
      <c r="M107" s="184"/>
      <c r="N107" s="184"/>
      <c r="O107" s="178"/>
      <c r="P107" s="178"/>
      <c r="Q107" s="178"/>
    </row>
    <row r="108" spans="1:18" ht="11.25">
      <c r="A108" s="81" t="s">
        <v>50</v>
      </c>
      <c r="B108" s="69"/>
      <c r="C108" s="93">
        <f aca="true" t="shared" si="40" ref="C108:H111">+C99*100/C103</f>
        <v>16.88588214588283</v>
      </c>
      <c r="D108" s="94">
        <f t="shared" si="40"/>
        <v>18.210176273915778</v>
      </c>
      <c r="E108" s="94">
        <f t="shared" si="40"/>
        <v>16.933257575921058</v>
      </c>
      <c r="F108" s="94">
        <f t="shared" si="40"/>
        <v>16.015907100545917</v>
      </c>
      <c r="G108" s="94">
        <f t="shared" si="40"/>
        <v>17.01332210475952</v>
      </c>
      <c r="H108" s="94">
        <f t="shared" si="40"/>
        <v>17.303879637562165</v>
      </c>
      <c r="I108" s="89"/>
      <c r="J108" s="89"/>
      <c r="K108" s="89"/>
      <c r="L108" s="89"/>
      <c r="M108" s="89"/>
      <c r="N108" s="89"/>
      <c r="O108" s="16"/>
      <c r="P108" s="16"/>
      <c r="Q108" s="16"/>
      <c r="R108" s="16"/>
    </row>
    <row r="109" spans="1:18" ht="11.25">
      <c r="A109" s="95" t="s">
        <v>39</v>
      </c>
      <c r="B109" s="69"/>
      <c r="C109" s="96">
        <f t="shared" si="40"/>
        <v>16.373834669979036</v>
      </c>
      <c r="D109" s="71">
        <f t="shared" si="40"/>
        <v>17.38898226671375</v>
      </c>
      <c r="E109" s="71">
        <f t="shared" si="40"/>
        <v>16.8077090658332</v>
      </c>
      <c r="F109" s="71">
        <f t="shared" si="40"/>
        <v>16.723330715980982</v>
      </c>
      <c r="G109" s="71">
        <f t="shared" si="40"/>
        <v>16.904518995536883</v>
      </c>
      <c r="H109" s="71">
        <f t="shared" si="40"/>
        <v>17.243732432277728</v>
      </c>
      <c r="I109" s="71"/>
      <c r="J109" s="71"/>
      <c r="K109" s="71"/>
      <c r="L109" s="71"/>
      <c r="M109" s="71"/>
      <c r="N109" s="71"/>
      <c r="O109" s="16"/>
      <c r="P109" s="16"/>
      <c r="Q109" s="16"/>
      <c r="R109" s="16"/>
    </row>
    <row r="110" spans="1:15" ht="11.25">
      <c r="A110" s="95" t="s">
        <v>40</v>
      </c>
      <c r="B110" s="69"/>
      <c r="C110" s="96">
        <f t="shared" si="40"/>
        <v>25.274771846671065</v>
      </c>
      <c r="D110" s="71">
        <f t="shared" si="40"/>
        <v>24.07035132467566</v>
      </c>
      <c r="E110" s="71">
        <f t="shared" si="40"/>
        <v>23.190823861827745</v>
      </c>
      <c r="F110" s="71">
        <f t="shared" si="40"/>
        <v>23.705891157126114</v>
      </c>
      <c r="G110" s="71">
        <f t="shared" si="40"/>
        <v>19.61038425027859</v>
      </c>
      <c r="H110" s="71">
        <f t="shared" si="40"/>
        <v>29.547641089870947</v>
      </c>
      <c r="I110" s="71"/>
      <c r="J110" s="71"/>
      <c r="K110" s="71"/>
      <c r="L110" s="71"/>
      <c r="M110" s="71"/>
      <c r="N110" s="71"/>
      <c r="O110" s="16"/>
    </row>
    <row r="111" spans="1:15" ht="11.25">
      <c r="A111" s="99" t="s">
        <v>41</v>
      </c>
      <c r="B111" s="88"/>
      <c r="C111" s="77">
        <f t="shared" si="40"/>
        <v>17.63889766945513</v>
      </c>
      <c r="D111" s="78">
        <f t="shared" si="40"/>
        <v>18.317477070494597</v>
      </c>
      <c r="E111" s="78">
        <f t="shared" si="40"/>
        <v>16.399824507577183</v>
      </c>
      <c r="F111" s="78">
        <f t="shared" si="40"/>
        <v>13.249453526175644</v>
      </c>
      <c r="G111" s="78">
        <f t="shared" si="40"/>
        <v>17.164689705255096</v>
      </c>
      <c r="H111" s="78">
        <f t="shared" si="40"/>
        <v>17.37908993417738</v>
      </c>
      <c r="I111" s="71"/>
      <c r="J111" s="71"/>
      <c r="K111" s="71"/>
      <c r="L111" s="71"/>
      <c r="M111" s="71"/>
      <c r="N111" s="71"/>
      <c r="O111" s="16"/>
    </row>
    <row r="112" spans="9:15" ht="11.25">
      <c r="I112" s="16"/>
      <c r="J112" s="16"/>
      <c r="K112" s="16"/>
      <c r="L112" s="16"/>
      <c r="M112" s="16"/>
      <c r="N112" s="16"/>
      <c r="O112" s="16"/>
    </row>
    <row r="113" spans="15:20" ht="11.25">
      <c r="O113" s="16"/>
      <c r="P113" s="16"/>
      <c r="Q113" s="16"/>
      <c r="R113" s="16"/>
      <c r="S113" s="16"/>
      <c r="T113" s="16"/>
    </row>
    <row r="114" spans="1:20" ht="11.25">
      <c r="A114" s="37" t="s">
        <v>76</v>
      </c>
      <c r="O114" s="16"/>
      <c r="P114" s="16"/>
      <c r="Q114" s="16"/>
      <c r="R114" s="16"/>
      <c r="S114" s="16"/>
      <c r="T114" s="16"/>
    </row>
    <row r="115" spans="1:20" ht="12.75" customHeight="1">
      <c r="A115" s="191" t="s">
        <v>35</v>
      </c>
      <c r="B115" s="192"/>
      <c r="C115" s="179" t="s">
        <v>48</v>
      </c>
      <c r="D115" s="180"/>
      <c r="E115" s="180"/>
      <c r="F115" s="180"/>
      <c r="G115" s="180"/>
      <c r="H115" s="181"/>
      <c r="I115" s="179" t="s">
        <v>46</v>
      </c>
      <c r="J115" s="180"/>
      <c r="K115" s="180"/>
      <c r="L115" s="180"/>
      <c r="M115" s="180"/>
      <c r="N115" s="180"/>
      <c r="O115" s="195"/>
      <c r="P115" s="195"/>
      <c r="Q115" s="195"/>
      <c r="R115" s="195"/>
      <c r="S115" s="195"/>
      <c r="T115" s="195"/>
    </row>
    <row r="116" spans="1:20" s="21" customFormat="1" ht="12.75" customHeight="1">
      <c r="A116" s="193"/>
      <c r="B116" s="194"/>
      <c r="C116" s="6">
        <v>2000</v>
      </c>
      <c r="D116" s="7">
        <v>2002</v>
      </c>
      <c r="E116" s="8">
        <v>2004</v>
      </c>
      <c r="F116" s="8">
        <v>2006</v>
      </c>
      <c r="G116" s="8">
        <v>2008</v>
      </c>
      <c r="H116" s="137">
        <v>2010</v>
      </c>
      <c r="I116" s="6">
        <v>2000</v>
      </c>
      <c r="J116" s="8">
        <v>2002</v>
      </c>
      <c r="K116" s="8">
        <v>2004</v>
      </c>
      <c r="L116" s="8">
        <v>2006</v>
      </c>
      <c r="M116" s="8">
        <v>2008</v>
      </c>
      <c r="N116" s="185">
        <v>2010</v>
      </c>
      <c r="O116" s="183"/>
      <c r="P116" s="183"/>
      <c r="Q116" s="183"/>
      <c r="R116" s="183"/>
      <c r="S116" s="183"/>
      <c r="T116" s="183"/>
    </row>
    <row r="117" spans="1:20" s="21" customFormat="1" ht="11.25">
      <c r="A117" s="48" t="s">
        <v>37</v>
      </c>
      <c r="B117" s="103"/>
      <c r="C117" s="168">
        <f aca="true" t="shared" si="41" ref="C117:H117">+C99</f>
        <v>72037.30620999986</v>
      </c>
      <c r="D117" s="169">
        <f t="shared" si="41"/>
        <v>90879.54</v>
      </c>
      <c r="E117" s="169">
        <f t="shared" si="41"/>
        <v>127120</v>
      </c>
      <c r="F117" s="169">
        <f t="shared" si="41"/>
        <v>140322.1</v>
      </c>
      <c r="G117" s="169">
        <f t="shared" si="41"/>
        <v>195260.37</v>
      </c>
      <c r="H117" s="170">
        <f t="shared" si="41"/>
        <v>267406.98</v>
      </c>
      <c r="I117" s="168">
        <f aca="true" t="shared" si="42" ref="I117:N117">+C103</f>
        <v>426612.63171000057</v>
      </c>
      <c r="J117" s="172">
        <f t="shared" si="42"/>
        <v>499059.09</v>
      </c>
      <c r="K117" s="172">
        <f t="shared" si="42"/>
        <v>750712.02</v>
      </c>
      <c r="L117" s="172">
        <f t="shared" si="42"/>
        <v>876142.0700000001</v>
      </c>
      <c r="M117" s="172">
        <f t="shared" si="42"/>
        <v>1147691.02</v>
      </c>
      <c r="N117" s="172">
        <f t="shared" si="42"/>
        <v>1545358.53</v>
      </c>
      <c r="O117" s="15"/>
      <c r="P117" s="15"/>
      <c r="Q117" s="15"/>
      <c r="R117" s="15"/>
      <c r="S117" s="15"/>
      <c r="T117" s="15"/>
    </row>
    <row r="118" spans="1:20" ht="11.25">
      <c r="A118" s="48" t="s">
        <v>36</v>
      </c>
      <c r="B118" s="69"/>
      <c r="C118" s="133">
        <f aca="true" t="shared" si="43" ref="C118:N118">+C9</f>
        <v>5034</v>
      </c>
      <c r="D118" s="132">
        <f t="shared" si="43"/>
        <v>7165</v>
      </c>
      <c r="E118" s="132">
        <f t="shared" si="43"/>
        <v>10312</v>
      </c>
      <c r="F118" s="132">
        <f t="shared" si="43"/>
        <v>12711</v>
      </c>
      <c r="G118" s="132">
        <f t="shared" si="43"/>
        <v>14931</v>
      </c>
      <c r="H118" s="134">
        <f t="shared" si="43"/>
        <v>18516</v>
      </c>
      <c r="I118" s="133">
        <f t="shared" si="43"/>
        <v>27662</v>
      </c>
      <c r="J118" s="132">
        <f t="shared" si="43"/>
        <v>34349</v>
      </c>
      <c r="K118" s="132">
        <f t="shared" si="43"/>
        <v>47973</v>
      </c>
      <c r="L118" s="132">
        <f t="shared" si="43"/>
        <v>57586</v>
      </c>
      <c r="M118" s="132">
        <f t="shared" si="43"/>
        <v>66785</v>
      </c>
      <c r="N118" s="132">
        <f t="shared" si="43"/>
        <v>81726</v>
      </c>
      <c r="O118" s="16"/>
      <c r="P118" s="16"/>
      <c r="Q118" s="16"/>
      <c r="R118" s="16"/>
      <c r="S118" s="16"/>
      <c r="T118" s="16"/>
    </row>
    <row r="119" spans="1:20" ht="12" thickBot="1">
      <c r="A119" s="141" t="s">
        <v>57</v>
      </c>
      <c r="B119" s="142"/>
      <c r="C119" s="166">
        <v>1104.5</v>
      </c>
      <c r="D119" s="144">
        <v>1181.72</v>
      </c>
      <c r="E119" s="144">
        <v>1316.92</v>
      </c>
      <c r="F119" s="144">
        <v>1470</v>
      </c>
      <c r="G119" s="144">
        <v>1723.54</v>
      </c>
      <c r="H119" s="171">
        <v>2271.73</v>
      </c>
      <c r="I119" s="166">
        <v>7412.583333333314</v>
      </c>
      <c r="J119" s="167">
        <v>7765.2</v>
      </c>
      <c r="K119" s="167">
        <v>8452.84</v>
      </c>
      <c r="L119" s="167">
        <v>9066</v>
      </c>
      <c r="M119" s="167">
        <v>10032</v>
      </c>
      <c r="N119" s="167">
        <v>12878</v>
      </c>
      <c r="O119" s="16"/>
      <c r="P119" s="16"/>
      <c r="Q119" s="16"/>
      <c r="R119" s="16"/>
      <c r="S119" s="16"/>
      <c r="T119" s="16"/>
    </row>
    <row r="120" spans="1:20" ht="11.25">
      <c r="A120" s="187" t="s">
        <v>38</v>
      </c>
      <c r="B120" s="188"/>
      <c r="C120" s="28">
        <f aca="true" t="shared" si="44" ref="C120:H120">+C117/C118</f>
        <v>14.310152206992424</v>
      </c>
      <c r="D120" s="28">
        <f t="shared" si="44"/>
        <v>12.68381577110956</v>
      </c>
      <c r="E120" s="28">
        <f t="shared" si="44"/>
        <v>12.327385570209465</v>
      </c>
      <c r="F120" s="28">
        <f t="shared" si="44"/>
        <v>11.03942254739989</v>
      </c>
      <c r="G120" s="28">
        <f t="shared" si="44"/>
        <v>13.077514567008238</v>
      </c>
      <c r="H120" s="28">
        <f t="shared" si="44"/>
        <v>14.44194102397926</v>
      </c>
      <c r="I120" s="27">
        <f aca="true" t="shared" si="45" ref="I120:N120">+I117/I118</f>
        <v>15.422335033981655</v>
      </c>
      <c r="J120" s="28">
        <f t="shared" si="45"/>
        <v>14.52907187982183</v>
      </c>
      <c r="K120" s="28">
        <f t="shared" si="45"/>
        <v>15.648636107810644</v>
      </c>
      <c r="L120" s="28">
        <f t="shared" si="45"/>
        <v>15.214497794602856</v>
      </c>
      <c r="M120" s="28">
        <f t="shared" si="45"/>
        <v>17.184862169648873</v>
      </c>
      <c r="N120" s="28">
        <f t="shared" si="45"/>
        <v>18.909019528668967</v>
      </c>
      <c r="O120" s="16"/>
      <c r="P120" s="16"/>
      <c r="Q120" s="16"/>
      <c r="R120" s="16"/>
      <c r="S120" s="16"/>
      <c r="T120" s="16"/>
    </row>
    <row r="121" spans="1:20" ht="12" thickBot="1">
      <c r="A121" s="189" t="s">
        <v>56</v>
      </c>
      <c r="B121" s="190"/>
      <c r="C121" s="66">
        <f aca="true" t="shared" si="46" ref="C121:H121">+C119/C118</f>
        <v>0.21940802542709575</v>
      </c>
      <c r="D121" s="66">
        <f t="shared" si="46"/>
        <v>0.1649295184926727</v>
      </c>
      <c r="E121" s="66">
        <f t="shared" si="46"/>
        <v>0.1277075252133437</v>
      </c>
      <c r="F121" s="66">
        <f t="shared" si="46"/>
        <v>0.11564786405475572</v>
      </c>
      <c r="G121" s="66">
        <f t="shared" si="46"/>
        <v>0.11543366150961087</v>
      </c>
      <c r="H121" s="66">
        <f t="shared" si="46"/>
        <v>0.1226901058543962</v>
      </c>
      <c r="I121" s="65">
        <f aca="true" t="shared" si="47" ref="I121:N121">+I119/I118</f>
        <v>0.26796989853710196</v>
      </c>
      <c r="J121" s="66">
        <f t="shared" si="47"/>
        <v>0.22606771667297446</v>
      </c>
      <c r="K121" s="66">
        <f t="shared" si="47"/>
        <v>0.17619994580284745</v>
      </c>
      <c r="L121" s="66">
        <f t="shared" si="47"/>
        <v>0.1574340985656236</v>
      </c>
      <c r="M121" s="66">
        <f t="shared" si="47"/>
        <v>0.15021337126600284</v>
      </c>
      <c r="N121" s="66">
        <f t="shared" si="47"/>
        <v>0.1575753126300076</v>
      </c>
      <c r="O121" s="16"/>
      <c r="P121" s="16"/>
      <c r="Q121" s="16"/>
      <c r="R121" s="16"/>
      <c r="S121" s="16"/>
      <c r="T121" s="16"/>
    </row>
    <row r="122" spans="1:20" ht="13.5" customHeight="1" thickTop="1">
      <c r="A122" s="186" t="s">
        <v>49</v>
      </c>
      <c r="B122" s="186"/>
      <c r="C122" s="186"/>
      <c r="D122" s="186"/>
      <c r="E122" s="186"/>
      <c r="F122" s="186"/>
      <c r="G122" s="186"/>
      <c r="H122" s="186"/>
      <c r="I122" s="184"/>
      <c r="J122" s="184"/>
      <c r="K122" s="184"/>
      <c r="L122" s="184"/>
      <c r="M122" s="184"/>
      <c r="N122" s="184"/>
      <c r="O122" s="178"/>
      <c r="P122" s="178"/>
      <c r="Q122" s="178"/>
      <c r="R122" s="16"/>
      <c r="S122" s="16"/>
      <c r="T122" s="16"/>
    </row>
    <row r="123" spans="1:20" ht="11.25">
      <c r="A123" s="48" t="s">
        <v>37</v>
      </c>
      <c r="B123" s="103"/>
      <c r="C123" s="73">
        <f aca="true" t="shared" si="48" ref="C123:H127">+C117*100/I117</f>
        <v>16.88588214588283</v>
      </c>
      <c r="D123" s="73">
        <f t="shared" si="48"/>
        <v>18.210176273915778</v>
      </c>
      <c r="E123" s="73">
        <f t="shared" si="48"/>
        <v>16.933257575921058</v>
      </c>
      <c r="F123" s="73">
        <f t="shared" si="48"/>
        <v>16.015907100545917</v>
      </c>
      <c r="G123" s="73">
        <f t="shared" si="48"/>
        <v>17.01332210475952</v>
      </c>
      <c r="H123" s="73">
        <f t="shared" si="48"/>
        <v>17.303879637562165</v>
      </c>
      <c r="I123" s="55"/>
      <c r="J123" s="55"/>
      <c r="K123" s="55"/>
      <c r="L123" s="55"/>
      <c r="M123" s="55"/>
      <c r="N123" s="55"/>
      <c r="O123" s="73"/>
      <c r="P123" s="73"/>
      <c r="Q123" s="73"/>
      <c r="R123" s="73"/>
      <c r="S123" s="73"/>
      <c r="T123" s="73"/>
    </row>
    <row r="124" spans="1:20" ht="11.25">
      <c r="A124" s="48" t="s">
        <v>36</v>
      </c>
      <c r="B124" s="69"/>
      <c r="C124" s="73">
        <f t="shared" si="48"/>
        <v>18.198250307280745</v>
      </c>
      <c r="D124" s="73">
        <f t="shared" si="48"/>
        <v>20.859413665608898</v>
      </c>
      <c r="E124" s="73">
        <f t="shared" si="48"/>
        <v>21.495424509619994</v>
      </c>
      <c r="F124" s="73">
        <f t="shared" si="48"/>
        <v>22.073073316431078</v>
      </c>
      <c r="G124" s="73">
        <f t="shared" si="48"/>
        <v>22.35681665044546</v>
      </c>
      <c r="H124" s="73">
        <f t="shared" si="48"/>
        <v>22.656192643711915</v>
      </c>
      <c r="I124" s="55"/>
      <c r="J124" s="55"/>
      <c r="K124" s="55"/>
      <c r="L124" s="55"/>
      <c r="M124" s="55"/>
      <c r="N124" s="55"/>
      <c r="O124" s="73"/>
      <c r="P124" s="73"/>
      <c r="Q124" s="73"/>
      <c r="R124" s="73"/>
      <c r="S124" s="73"/>
      <c r="T124" s="73"/>
    </row>
    <row r="125" spans="1:20" ht="12" thickBot="1">
      <c r="A125" s="141" t="s">
        <v>57</v>
      </c>
      <c r="B125" s="142"/>
      <c r="C125" s="143">
        <f t="shared" si="48"/>
        <v>14.90033838855104</v>
      </c>
      <c r="D125" s="143">
        <f t="shared" si="48"/>
        <v>15.218152784216763</v>
      </c>
      <c r="E125" s="143">
        <f t="shared" si="48"/>
        <v>15.579615845088751</v>
      </c>
      <c r="F125" s="143">
        <f t="shared" si="48"/>
        <v>16.214427531436137</v>
      </c>
      <c r="G125" s="143">
        <f t="shared" si="48"/>
        <v>17.180422647527912</v>
      </c>
      <c r="H125" s="143">
        <f t="shared" si="48"/>
        <v>17.64039447119118</v>
      </c>
      <c r="I125" s="55"/>
      <c r="J125" s="55"/>
      <c r="K125" s="55"/>
      <c r="L125" s="55"/>
      <c r="M125" s="55"/>
      <c r="N125" s="55"/>
      <c r="O125" s="73"/>
      <c r="P125" s="73"/>
      <c r="Q125" s="73"/>
      <c r="R125" s="73"/>
      <c r="S125" s="73"/>
      <c r="T125" s="73"/>
    </row>
    <row r="126" spans="1:20" ht="11.25">
      <c r="A126" s="187" t="s">
        <v>38</v>
      </c>
      <c r="B126" s="188"/>
      <c r="C126" s="73">
        <f t="shared" si="48"/>
        <v>92.78849263397116</v>
      </c>
      <c r="D126" s="73">
        <f t="shared" si="48"/>
        <v>87.29955964169338</v>
      </c>
      <c r="E126" s="73">
        <f t="shared" si="48"/>
        <v>78.77610218092134</v>
      </c>
      <c r="F126" s="73">
        <f t="shared" si="48"/>
        <v>72.55857338463042</v>
      </c>
      <c r="G126" s="73">
        <f t="shared" si="48"/>
        <v>76.0990366865156</v>
      </c>
      <c r="H126" s="73">
        <f t="shared" si="48"/>
        <v>76.3759379595704</v>
      </c>
      <c r="I126" s="55"/>
      <c r="J126" s="55"/>
      <c r="K126" s="55"/>
      <c r="L126" s="55"/>
      <c r="M126" s="55"/>
      <c r="N126" s="55"/>
      <c r="O126" s="73"/>
      <c r="P126" s="73"/>
      <c r="Q126" s="73"/>
      <c r="R126" s="73"/>
      <c r="S126" s="73"/>
      <c r="T126" s="73"/>
    </row>
    <row r="127" spans="1:20" ht="11.25">
      <c r="A127" s="189" t="s">
        <v>56</v>
      </c>
      <c r="B127" s="190"/>
      <c r="C127" s="104">
        <f t="shared" si="48"/>
        <v>81.87786263490243</v>
      </c>
      <c r="D127" s="104">
        <f t="shared" si="48"/>
        <v>72.95580320796394</v>
      </c>
      <c r="E127" s="104">
        <f t="shared" si="48"/>
        <v>72.47875396978692</v>
      </c>
      <c r="F127" s="104">
        <f t="shared" si="48"/>
        <v>73.45795168163647</v>
      </c>
      <c r="G127" s="104">
        <f t="shared" si="48"/>
        <v>76.84646216028072</v>
      </c>
      <c r="H127" s="104">
        <f t="shared" si="48"/>
        <v>77.86124857164454</v>
      </c>
      <c r="I127" s="55"/>
      <c r="J127" s="55"/>
      <c r="K127" s="55"/>
      <c r="L127" s="55"/>
      <c r="M127" s="55"/>
      <c r="N127" s="55"/>
      <c r="O127" s="73"/>
      <c r="P127" s="73"/>
      <c r="Q127" s="73"/>
      <c r="R127" s="73"/>
      <c r="S127" s="73"/>
      <c r="T127" s="73"/>
    </row>
    <row r="128" spans="9:14" ht="11.25">
      <c r="I128" s="18"/>
      <c r="J128" s="18"/>
      <c r="K128" s="18"/>
      <c r="L128" s="18"/>
      <c r="M128" s="18"/>
      <c r="N128" s="13"/>
    </row>
    <row r="129" spans="1:14" ht="11.25">
      <c r="A129" s="129" t="s">
        <v>59</v>
      </c>
      <c r="N129" s="16"/>
    </row>
    <row r="130" ht="11.25">
      <c r="A130" s="100" t="s">
        <v>60</v>
      </c>
    </row>
    <row r="131" ht="11.25">
      <c r="A131" s="32" t="s">
        <v>54</v>
      </c>
    </row>
    <row r="132" ht="11.25">
      <c r="A132" s="100" t="s">
        <v>55</v>
      </c>
    </row>
  </sheetData>
  <mergeCells count="33">
    <mergeCell ref="A97:B98"/>
    <mergeCell ref="O115:T115"/>
    <mergeCell ref="A89:R89"/>
    <mergeCell ref="O79:T79"/>
    <mergeCell ref="C79:H79"/>
    <mergeCell ref="C97:H97"/>
    <mergeCell ref="I97:N97"/>
    <mergeCell ref="A4:B5"/>
    <mergeCell ref="A32:B33"/>
    <mergeCell ref="A79:B80"/>
    <mergeCell ref="A34:A45"/>
    <mergeCell ref="A46:A57"/>
    <mergeCell ref="A19:B20"/>
    <mergeCell ref="A59:R59"/>
    <mergeCell ref="I79:N79"/>
    <mergeCell ref="O4:T4"/>
    <mergeCell ref="I115:N115"/>
    <mergeCell ref="O32:T32"/>
    <mergeCell ref="O19:T19"/>
    <mergeCell ref="C4:H4"/>
    <mergeCell ref="C19:H19"/>
    <mergeCell ref="C32:H32"/>
    <mergeCell ref="I32:N32"/>
    <mergeCell ref="I4:N4"/>
    <mergeCell ref="I19:N19"/>
    <mergeCell ref="A120:B120"/>
    <mergeCell ref="A115:B116"/>
    <mergeCell ref="A107:H107"/>
    <mergeCell ref="C115:H115"/>
    <mergeCell ref="A122:H122"/>
    <mergeCell ref="A126:B126"/>
    <mergeCell ref="A127:B127"/>
    <mergeCell ref="A121:B12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255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jhsanto</cp:lastModifiedBy>
  <cp:lastPrinted>2012-06-25T14:37:28Z</cp:lastPrinted>
  <dcterms:created xsi:type="dcterms:W3CDTF">2005-07-06T15:17:38Z</dcterms:created>
  <dcterms:modified xsi:type="dcterms:W3CDTF">2012-06-27T22:26:27Z</dcterms:modified>
  <cp:category/>
  <cp:version/>
  <cp:contentType/>
  <cp:contentStatus/>
</cp:coreProperties>
</file>