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N" sheetId="1" r:id="rId1"/>
  </sheets>
  <externalReferences>
    <externalReference r:id="rId4"/>
    <externalReference r:id="rId5"/>
  </externalReferences>
  <definedNames>
    <definedName name="_xlnm.Print_Area" localSheetId="0">'N'!$A$1:$T$132</definedName>
    <definedName name="Cod_modal">#REF!</definedName>
    <definedName name="SumofBolsas-ano">#REF!</definedName>
    <definedName name="SumofValor_RS">#REF!</definedName>
    <definedName name="_xlnm.Print_Titles" localSheetId="0">'N'!$1:$2</definedName>
  </definedNames>
  <calcPr fullCalcOnLoad="1"/>
</workbook>
</file>

<file path=xl/sharedStrings.xml><?xml version="1.0" encoding="utf-8"?>
<sst xmlns="http://schemas.openxmlformats.org/spreadsheetml/2006/main" count="167" uniqueCount="80">
  <si>
    <t>1- Número de instituições, grupos, recursos humanos e linhas de pesquisa - Censos 2000, 2002, 2004, 2006, 2008, 2010</t>
  </si>
  <si>
    <t>Principais dimensões</t>
  </si>
  <si>
    <t>Região Norte</t>
  </si>
  <si>
    <t>Brasil</t>
  </si>
  <si>
    <t xml:space="preserve"> Norte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</si>
  <si>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</si>
  <si>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</si>
  <si>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</si>
  <si>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</si>
  <si>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</si>
  <si>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</si>
  <si>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</si>
  <si>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</si>
  <si>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</si>
  <si>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</si>
  <si>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</si>
  <si>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</si>
  <si>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</si>
  <si>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</si>
  <si>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</si>
  <si>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</si>
  <si>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</si>
  <si>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</si>
  <si>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</si>
  <si>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</si>
  <si>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</si>
  <si>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</si>
  <si>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</si>
  <si>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</si>
  <si>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</si>
  <si>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</si>
  <si>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</si>
  <si>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</si>
  <si>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</si>
  <si>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</si>
  <si>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</si>
  <si>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</si>
  <si>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</si>
  <si>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</si>
  <si>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</si>
  <si>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</si>
  <si>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</si>
  <si>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</si>
  <si>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</si>
  <si>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</si>
  <si>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</si>
  <si>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Norte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</si>
  <si>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</si>
  <si>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</si>
  <si>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</si>
  <si>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</si>
  <si>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</si>
  <si>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</si>
  <si>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</si>
  <si>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</si>
  <si>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 xml:space="preserve">Região Norte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</si>
  <si>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</si>
  <si>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</si>
  <si>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</si>
  <si>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</si>
  <si>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</si>
  <si>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</si>
  <si>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</si>
  <si>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</si>
  <si>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</si>
  <si>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</si>
  <si>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</si>
  <si>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</si>
  <si>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</si>
  <si>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</si>
  <si>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</si>
  <si>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</si>
  <si>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</si>
  <si>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</si>
  <si>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</si>
  <si>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</si>
  <si>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</si>
  <si>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</si>
  <si>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</si>
  <si>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>Norte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</si>
</sst>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Alignment="1">
      <alignment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9" fillId="0" borderId="24" xfId="19" applyFont="1" applyFill="1" applyBorder="1" applyAlignment="1">
      <alignment horizontal="left" wrapText="1"/>
      <protection/>
    </xf>
    <xf numFmtId="0" fontId="10" fillId="0" borderId="0" xfId="0" applyFont="1" applyFill="1" applyBorder="1" applyAlignment="1" quotePrefix="1">
      <alignment/>
    </xf>
    <xf numFmtId="0" fontId="9" fillId="0" borderId="0" xfId="0" applyFont="1" applyAlignment="1">
      <alignment horizontal="right" wrapText="1"/>
    </xf>
    <xf numFmtId="3" fontId="1" fillId="0" borderId="0" xfId="15" applyNumberFormat="1" applyAlignment="1">
      <alignment horizontal="right" wrapText="1"/>
    </xf>
    <xf numFmtId="0" fontId="9" fillId="0" borderId="0" xfId="19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190" fontId="7" fillId="0" borderId="27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8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left" indent="1"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1" xfId="21" applyNumberFormat="1" applyFont="1" applyFill="1" applyBorder="1" applyAlignment="1">
      <alignment/>
    </xf>
    <xf numFmtId="183" fontId="7" fillId="0" borderId="31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2" xfId="21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3" xfId="0" applyFont="1" applyFill="1" applyBorder="1" applyAlignment="1">
      <alignment/>
    </xf>
    <xf numFmtId="0" fontId="10" fillId="0" borderId="0" xfId="0" applyFont="1" applyFill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 indent="2"/>
    </xf>
    <xf numFmtId="0" fontId="7" fillId="0" borderId="31" xfId="0" applyFont="1" applyFill="1" applyBorder="1" applyAlignment="1">
      <alignment/>
    </xf>
    <xf numFmtId="2" fontId="7" fillId="0" borderId="31" xfId="21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7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1" xfId="21" applyNumberFormat="1" applyFont="1" applyFill="1" applyBorder="1" applyAlignment="1">
      <alignment horizontal="left" indent="1"/>
    </xf>
    <xf numFmtId="0" fontId="7" fillId="0" borderId="29" xfId="0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31" xfId="21" applyNumberFormat="1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6" fillId="0" borderId="35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7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/>
    </xf>
    <xf numFmtId="191" fontId="7" fillId="0" borderId="38" xfId="21" applyNumberFormat="1" applyFont="1" applyFill="1" applyBorder="1" applyAlignment="1">
      <alignment horizontal="right" vertical="center"/>
    </xf>
    <xf numFmtId="191" fontId="7" fillId="0" borderId="39" xfId="21" applyNumberFormat="1" applyFont="1" applyFill="1" applyBorder="1" applyAlignment="1">
      <alignment vertical="center"/>
    </xf>
    <xf numFmtId="191" fontId="7" fillId="0" borderId="37" xfId="21" applyNumberFormat="1" applyFont="1" applyFill="1" applyBorder="1" applyAlignment="1">
      <alignment vertical="center"/>
    </xf>
    <xf numFmtId="191" fontId="7" fillId="0" borderId="39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9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'[1]Norte'!$C$41:$E$41</c:f>
              <c:numCache>
                <c:ptCount val="3"/>
                <c:pt idx="0">
                  <c:v>138</c:v>
                </c:pt>
                <c:pt idx="1">
                  <c:v>260</c:v>
                </c:pt>
                <c:pt idx="2">
                  <c:v>438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'[1]Norte'!$C$42:$E$42</c:f>
              <c:numCache>
                <c:ptCount val="3"/>
                <c:pt idx="0">
                  <c:v>673</c:v>
                </c:pt>
                <c:pt idx="1">
                  <c:v>1128</c:v>
                </c:pt>
                <c:pt idx="2">
                  <c:v>1972</c:v>
                </c:pt>
              </c:numCache>
            </c:numRef>
          </c:val>
        </c:ser>
        <c:axId val="9022410"/>
        <c:axId val="14092827"/>
      </c:bar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2827"/>
        <c:crosses val="autoZero"/>
        <c:auto val="1"/>
        <c:lblOffset val="100"/>
        <c:noMultiLvlLbl val="0"/>
      </c:catAx>
      <c:valAx>
        <c:axId val="14092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392775" y="5048250"/>
        <a:ext cx="42386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133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50507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505075" y="1942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2769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67913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73056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9057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5058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89154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648200" y="1455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4648200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138</v>
          </cell>
          <cell r="D41">
            <v>260</v>
          </cell>
          <cell r="E41">
            <v>438</v>
          </cell>
        </row>
        <row r="42">
          <cell r="C42">
            <v>673</v>
          </cell>
          <cell r="D42">
            <v>1128</v>
          </cell>
          <cell r="E42">
            <v>1972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57421875" style="3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57421875" style="3" customWidth="1"/>
  </cols>
  <sheetData>
    <row r="1" spans="1:17" ht="14.2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4"/>
      <c r="C2" s="5"/>
      <c r="D2" s="5"/>
      <c r="E2" s="5"/>
      <c r="F2" s="5"/>
      <c r="G2" s="5"/>
      <c r="H2" s="5"/>
    </row>
    <row r="3" spans="1:9" ht="11.25">
      <c r="A3" s="6" t="s">
        <v>0</v>
      </c>
      <c r="C3" s="6"/>
      <c r="D3" s="6"/>
      <c r="E3" s="6"/>
      <c r="F3" s="6"/>
      <c r="G3" s="6"/>
      <c r="H3" s="6"/>
      <c r="I3" s="6"/>
    </row>
    <row r="4" spans="1:20" ht="12" customHeight="1">
      <c r="A4" s="7" t="s">
        <v>1</v>
      </c>
      <c r="B4" s="8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0"/>
      <c r="L4" s="10"/>
      <c r="M4" s="10"/>
      <c r="N4" s="12"/>
      <c r="O4" s="10" t="s">
        <v>4</v>
      </c>
      <c r="P4" s="10"/>
      <c r="Q4" s="10"/>
      <c r="R4" s="10"/>
      <c r="S4" s="10"/>
      <c r="T4" s="10"/>
    </row>
    <row r="5" spans="1:20" ht="12" customHeight="1">
      <c r="A5" s="13"/>
      <c r="B5" s="14"/>
      <c r="C5" s="15">
        <v>2000</v>
      </c>
      <c r="D5" s="16">
        <v>2002</v>
      </c>
      <c r="E5" s="16">
        <v>2004</v>
      </c>
      <c r="F5" s="16">
        <v>2006</v>
      </c>
      <c r="G5" s="16">
        <v>2008</v>
      </c>
      <c r="H5" s="17">
        <v>2010</v>
      </c>
      <c r="I5" s="15">
        <v>2000</v>
      </c>
      <c r="J5" s="16">
        <v>2002</v>
      </c>
      <c r="K5" s="16">
        <v>2004</v>
      </c>
      <c r="L5" s="16">
        <v>2006</v>
      </c>
      <c r="M5" s="16">
        <v>2008</v>
      </c>
      <c r="N5" s="18">
        <v>2010</v>
      </c>
      <c r="O5" s="19">
        <v>2000</v>
      </c>
      <c r="P5" s="20">
        <v>2002</v>
      </c>
      <c r="Q5" s="21">
        <v>2004</v>
      </c>
      <c r="R5" s="21">
        <v>2006</v>
      </c>
      <c r="S5" s="21">
        <v>2008</v>
      </c>
      <c r="T5" s="21">
        <v>2010</v>
      </c>
    </row>
    <row r="6" spans="1:20" ht="11.25">
      <c r="A6" s="22" t="s">
        <v>5</v>
      </c>
      <c r="B6" s="23"/>
      <c r="C6" s="24">
        <v>13</v>
      </c>
      <c r="D6" s="25">
        <v>19</v>
      </c>
      <c r="E6" s="25">
        <v>31</v>
      </c>
      <c r="F6" s="26">
        <v>37</v>
      </c>
      <c r="G6" s="25">
        <v>41</v>
      </c>
      <c r="H6" s="27">
        <v>41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28">
        <v>452</v>
      </c>
      <c r="O6" s="29">
        <f aca="true" t="shared" si="0" ref="O6:O12">+C6*100/I6</f>
        <v>5.803571428571429</v>
      </c>
      <c r="P6" s="29">
        <f aca="true" t="shared" si="1" ref="P6:P12">+D6*100/J6</f>
        <v>7.08955223880597</v>
      </c>
      <c r="Q6" s="29">
        <f aca="true" t="shared" si="2" ref="Q6:Q12">+E6*100/K6</f>
        <v>9.253731343283581</v>
      </c>
      <c r="R6" s="29">
        <f aca="true" t="shared" si="3" ref="R6:R12">+F6*100/L6</f>
        <v>9.181141439205955</v>
      </c>
      <c r="S6" s="29">
        <f aca="true" t="shared" si="4" ref="S6:S12">+G6*100/M6</f>
        <v>9.71563981042654</v>
      </c>
      <c r="T6" s="29">
        <f aca="true" t="shared" si="5" ref="T6:T12">+H6*100/N6</f>
        <v>9.070796460176991</v>
      </c>
    </row>
    <row r="7" spans="1:20" ht="11.25">
      <c r="A7" s="30" t="s">
        <v>6</v>
      </c>
      <c r="B7" s="31"/>
      <c r="C7" s="24">
        <v>354</v>
      </c>
      <c r="D7" s="25">
        <v>590</v>
      </c>
      <c r="E7" s="25">
        <v>770</v>
      </c>
      <c r="F7" s="32">
        <v>933</v>
      </c>
      <c r="G7" s="25">
        <v>1070</v>
      </c>
      <c r="H7" s="33">
        <v>1433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28">
        <v>27523</v>
      </c>
      <c r="O7" s="34">
        <f t="shared" si="0"/>
        <v>3.010204081632653</v>
      </c>
      <c r="P7" s="34">
        <f t="shared" si="1"/>
        <v>3.8923340810133262</v>
      </c>
      <c r="Q7" s="34">
        <f t="shared" si="2"/>
        <v>3.9548022598870056</v>
      </c>
      <c r="R7" s="34">
        <f t="shared" si="3"/>
        <v>4.437785388127854</v>
      </c>
      <c r="S7" s="34">
        <f t="shared" si="4"/>
        <v>4.693600035092337</v>
      </c>
      <c r="T7" s="34">
        <f t="shared" si="5"/>
        <v>5.206554518039458</v>
      </c>
    </row>
    <row r="8" spans="1:20" ht="11.25" customHeight="1">
      <c r="A8" s="30" t="s">
        <v>7</v>
      </c>
      <c r="B8" s="31"/>
      <c r="C8" s="24">
        <v>1756</v>
      </c>
      <c r="D8" s="25">
        <v>2591</v>
      </c>
      <c r="E8" s="25">
        <v>3716</v>
      </c>
      <c r="F8" s="32">
        <v>4950</v>
      </c>
      <c r="G8" s="25">
        <v>6119</v>
      </c>
      <c r="H8" s="35">
        <v>8304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28">
        <v>128892</v>
      </c>
      <c r="O8" s="34">
        <f t="shared" si="0"/>
        <v>3.5997622024968736</v>
      </c>
      <c r="P8" s="34">
        <f t="shared" si="1"/>
        <v>4.554323179413264</v>
      </c>
      <c r="Q8" s="34">
        <f t="shared" si="2"/>
        <v>4.7856379348092055</v>
      </c>
      <c r="R8" s="34">
        <f t="shared" si="3"/>
        <v>5.480513728963684</v>
      </c>
      <c r="S8" s="34">
        <f t="shared" si="4"/>
        <v>5.882635697667712</v>
      </c>
      <c r="T8" s="34">
        <f t="shared" si="5"/>
        <v>6.442603109580114</v>
      </c>
    </row>
    <row r="9" spans="1:20" ht="11.25" customHeight="1">
      <c r="A9" s="30" t="s">
        <v>8</v>
      </c>
      <c r="B9" s="31"/>
      <c r="C9" s="24">
        <v>705</v>
      </c>
      <c r="D9" s="25">
        <v>1152</v>
      </c>
      <c r="E9" s="25">
        <v>1722</v>
      </c>
      <c r="F9" s="32">
        <v>2313</v>
      </c>
      <c r="G9" s="25">
        <v>2863</v>
      </c>
      <c r="H9" s="36">
        <v>3877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28">
        <v>81726</v>
      </c>
      <c r="O9" s="34">
        <f t="shared" si="0"/>
        <v>2.548622659243728</v>
      </c>
      <c r="P9" s="34">
        <f t="shared" si="1"/>
        <v>3.353809426766427</v>
      </c>
      <c r="Q9" s="34">
        <f t="shared" si="2"/>
        <v>3.5895191044962793</v>
      </c>
      <c r="R9" s="34">
        <f t="shared" si="3"/>
        <v>4.016601257250026</v>
      </c>
      <c r="S9" s="34">
        <f t="shared" si="4"/>
        <v>4.286890768885229</v>
      </c>
      <c r="T9" s="34">
        <f t="shared" si="5"/>
        <v>4.743900349949833</v>
      </c>
    </row>
    <row r="10" spans="1:20" ht="11.25">
      <c r="A10" s="30" t="s">
        <v>9</v>
      </c>
      <c r="B10" s="31"/>
      <c r="C10" s="24">
        <v>1286</v>
      </c>
      <c r="D10" s="25">
        <v>1909</v>
      </c>
      <c r="E10" s="25">
        <v>3235</v>
      </c>
      <c r="F10" s="32">
        <v>4655</v>
      </c>
      <c r="G10" s="25">
        <v>6683</v>
      </c>
      <c r="H10" s="35">
        <v>10245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28">
        <v>213433</v>
      </c>
      <c r="O10" s="34">
        <f t="shared" si="0"/>
        <v>2.1665515440470373</v>
      </c>
      <c r="P10" s="34">
        <f t="shared" si="1"/>
        <v>3.0854021205068527</v>
      </c>
      <c r="Q10" s="34">
        <f t="shared" si="2"/>
        <v>3.1434318307696794</v>
      </c>
      <c r="R10" s="34">
        <f t="shared" si="3"/>
        <v>3.2867330367859915</v>
      </c>
      <c r="S10" s="34">
        <f t="shared" si="4"/>
        <v>4.152711410480268</v>
      </c>
      <c r="T10" s="34">
        <f t="shared" si="5"/>
        <v>4.800101202719355</v>
      </c>
    </row>
    <row r="11" spans="1:20" ht="11.25">
      <c r="A11" s="30" t="s">
        <v>10</v>
      </c>
      <c r="B11" s="31"/>
      <c r="C11" s="24">
        <v>760</v>
      </c>
      <c r="D11" s="25">
        <v>842</v>
      </c>
      <c r="E11" s="25">
        <v>1200</v>
      </c>
      <c r="F11" s="32">
        <v>1374</v>
      </c>
      <c r="G11" s="25">
        <v>1443</v>
      </c>
      <c r="H11" s="27">
        <v>1561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28">
        <v>27484</v>
      </c>
      <c r="O11" s="34">
        <f t="shared" si="0"/>
        <v>4.532172461088914</v>
      </c>
      <c r="P11" s="34">
        <f t="shared" si="1"/>
        <v>4.581066376496191</v>
      </c>
      <c r="Q11" s="34">
        <f t="shared" si="2"/>
        <v>5.278669775216645</v>
      </c>
      <c r="R11" s="34">
        <f t="shared" si="3"/>
        <v>5.932898657109547</v>
      </c>
      <c r="S11" s="34">
        <f t="shared" si="4"/>
        <v>5.976887710723605</v>
      </c>
      <c r="T11" s="34">
        <f t="shared" si="5"/>
        <v>5.679668170571969</v>
      </c>
    </row>
    <row r="12" spans="1:20" ht="11.25">
      <c r="A12" s="37" t="s">
        <v>11</v>
      </c>
      <c r="B12" s="38"/>
      <c r="C12" s="39">
        <v>1292</v>
      </c>
      <c r="D12" s="40">
        <v>2113</v>
      </c>
      <c r="E12" s="40">
        <v>2977</v>
      </c>
      <c r="F12" s="41">
        <v>3752</v>
      </c>
      <c r="G12" s="40">
        <v>4460</v>
      </c>
      <c r="H12" s="42">
        <v>5980</v>
      </c>
      <c r="I12" s="40">
        <v>38126</v>
      </c>
      <c r="J12" s="40">
        <v>50473</v>
      </c>
      <c r="K12" s="40">
        <v>67903</v>
      </c>
      <c r="L12" s="40">
        <v>76719</v>
      </c>
      <c r="M12" s="40">
        <v>86075</v>
      </c>
      <c r="N12" s="43">
        <v>106715</v>
      </c>
      <c r="O12" s="44">
        <f t="shared" si="0"/>
        <v>3.388763573414468</v>
      </c>
      <c r="P12" s="44">
        <f t="shared" si="1"/>
        <v>4.186396687337784</v>
      </c>
      <c r="Q12" s="44">
        <f t="shared" si="2"/>
        <v>4.384195101836443</v>
      </c>
      <c r="R12" s="44">
        <f t="shared" si="3"/>
        <v>4.890574694664946</v>
      </c>
      <c r="S12" s="44">
        <f t="shared" si="4"/>
        <v>5.18152773743828</v>
      </c>
      <c r="T12" s="44">
        <f t="shared" si="5"/>
        <v>5.603710818535351</v>
      </c>
    </row>
    <row r="13" spans="1:14" s="47" customFormat="1" ht="12.75" customHeight="1">
      <c r="A13" s="45" t="s">
        <v>12</v>
      </c>
      <c r="B13" s="30"/>
      <c r="C13" s="46"/>
      <c r="D13" s="46"/>
      <c r="E13" s="46"/>
      <c r="F13" s="46"/>
      <c r="G13" s="46"/>
      <c r="H13" s="46"/>
      <c r="M13" s="3"/>
      <c r="N13" s="3"/>
    </row>
    <row r="14" spans="1:14" s="47" customFormat="1" ht="10.5" customHeight="1">
      <c r="A14" s="48" t="s">
        <v>13</v>
      </c>
      <c r="B14" s="30"/>
      <c r="N14" s="49"/>
    </row>
    <row r="15" spans="1:14" s="47" customFormat="1" ht="10.5" customHeight="1">
      <c r="A15" s="50" t="s">
        <v>14</v>
      </c>
      <c r="B15" s="30"/>
      <c r="N15" s="49"/>
    </row>
    <row r="16" spans="1:14" ht="12.75">
      <c r="A16" s="31"/>
      <c r="B16" s="51"/>
      <c r="C16" s="51"/>
      <c r="D16" s="51"/>
      <c r="E16" s="52"/>
      <c r="F16" s="51"/>
      <c r="N16" s="49"/>
    </row>
    <row r="17" spans="1:14" ht="12.75">
      <c r="A17" s="31"/>
      <c r="B17" s="51"/>
      <c r="C17" s="51"/>
      <c r="D17" s="51"/>
      <c r="E17" s="52"/>
      <c r="F17" s="51"/>
      <c r="N17" s="53"/>
    </row>
    <row r="18" spans="1:22" ht="11.25">
      <c r="A18" s="54" t="s">
        <v>15</v>
      </c>
      <c r="B18" s="31"/>
      <c r="C18" s="31"/>
      <c r="D18" s="31"/>
      <c r="E18" s="31"/>
      <c r="F18" s="31"/>
      <c r="G18" s="31"/>
      <c r="H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12" customHeight="1">
      <c r="A19" s="7" t="s">
        <v>1</v>
      </c>
      <c r="B19" s="8"/>
      <c r="C19" s="9" t="s">
        <v>2</v>
      </c>
      <c r="D19" s="10"/>
      <c r="E19" s="10"/>
      <c r="F19" s="10"/>
      <c r="G19" s="10"/>
      <c r="H19" s="11"/>
      <c r="I19" s="9" t="s">
        <v>3</v>
      </c>
      <c r="J19" s="10"/>
      <c r="K19" s="10"/>
      <c r="L19" s="10"/>
      <c r="M19" s="10"/>
      <c r="N19" s="12"/>
      <c r="O19" s="10" t="s">
        <v>4</v>
      </c>
      <c r="P19" s="10"/>
      <c r="Q19" s="10"/>
      <c r="R19" s="10"/>
      <c r="S19" s="10"/>
      <c r="T19" s="10"/>
      <c r="U19" s="31"/>
      <c r="V19" s="31"/>
    </row>
    <row r="20" spans="1:22" ht="12" customHeight="1">
      <c r="A20" s="13"/>
      <c r="B20" s="14"/>
      <c r="C20" s="15">
        <v>2000</v>
      </c>
      <c r="D20" s="16">
        <v>2002</v>
      </c>
      <c r="E20" s="16">
        <v>2004</v>
      </c>
      <c r="F20" s="16">
        <v>2006</v>
      </c>
      <c r="G20" s="16">
        <v>2008</v>
      </c>
      <c r="H20" s="17">
        <v>2010</v>
      </c>
      <c r="I20" s="15">
        <v>2000</v>
      </c>
      <c r="J20" s="16">
        <v>2002</v>
      </c>
      <c r="K20" s="16">
        <v>2004</v>
      </c>
      <c r="L20" s="16">
        <v>2006</v>
      </c>
      <c r="M20" s="16">
        <v>2008</v>
      </c>
      <c r="N20" s="18">
        <v>2010</v>
      </c>
      <c r="O20" s="55">
        <v>2000</v>
      </c>
      <c r="P20" s="16">
        <v>2002</v>
      </c>
      <c r="Q20" s="16">
        <v>2004</v>
      </c>
      <c r="R20" s="16">
        <v>2006</v>
      </c>
      <c r="S20" s="16">
        <v>2008</v>
      </c>
      <c r="T20" s="56">
        <v>2010</v>
      </c>
      <c r="U20" s="31"/>
      <c r="V20" s="31"/>
    </row>
    <row r="21" spans="1:22" ht="11.25">
      <c r="A21" s="30" t="s">
        <v>16</v>
      </c>
      <c r="B21" s="31"/>
      <c r="C21" s="57">
        <f aca="true" t="shared" si="6" ref="C21:L21">+C12/C7</f>
        <v>3.6497175141242937</v>
      </c>
      <c r="D21" s="58">
        <f t="shared" si="6"/>
        <v>3.58135593220339</v>
      </c>
      <c r="E21" s="58">
        <f t="shared" si="6"/>
        <v>3.866233766233766</v>
      </c>
      <c r="F21" s="58">
        <f t="shared" si="6"/>
        <v>4.021436227224009</v>
      </c>
      <c r="G21" s="58">
        <f>+G12/G7</f>
        <v>4.168224299065421</v>
      </c>
      <c r="H21" s="58">
        <f>+H12/H7</f>
        <v>4.173063503140265</v>
      </c>
      <c r="I21" s="57">
        <f t="shared" si="6"/>
        <v>3.2420068027210887</v>
      </c>
      <c r="J21" s="58">
        <f t="shared" si="6"/>
        <v>3.329792848660773</v>
      </c>
      <c r="K21" s="58">
        <f t="shared" si="6"/>
        <v>3.4875706214689264</v>
      </c>
      <c r="L21" s="58">
        <f t="shared" si="6"/>
        <v>3.649115296803653</v>
      </c>
      <c r="M21" s="58">
        <f>+M12/M7</f>
        <v>3.7757161029960082</v>
      </c>
      <c r="N21" s="59">
        <f>+N12/N7</f>
        <v>3.877302619627221</v>
      </c>
      <c r="O21" s="60">
        <f aca="true" t="shared" si="7" ref="O21:T25">+C21/I21*100</f>
        <v>112.57587464224332</v>
      </c>
      <c r="P21" s="60">
        <f t="shared" si="7"/>
        <v>107.55491692655279</v>
      </c>
      <c r="Q21" s="60">
        <f t="shared" si="7"/>
        <v>110.85750471786436</v>
      </c>
      <c r="R21" s="60">
        <f t="shared" si="7"/>
        <v>110.20304649585835</v>
      </c>
      <c r="S21" s="60">
        <f t="shared" si="7"/>
        <v>110.39559610315935</v>
      </c>
      <c r="T21" s="60">
        <f t="shared" si="7"/>
        <v>107.6280061818203</v>
      </c>
      <c r="U21" s="31"/>
      <c r="V21" s="31"/>
    </row>
    <row r="22" spans="1:22" ht="11.25">
      <c r="A22" s="30" t="s">
        <v>17</v>
      </c>
      <c r="B22" s="31"/>
      <c r="C22" s="61">
        <f aca="true" t="shared" si="8" ref="C22:L22">+C8/C7</f>
        <v>4.96045197740113</v>
      </c>
      <c r="D22" s="62">
        <f t="shared" si="8"/>
        <v>4.3915254237288135</v>
      </c>
      <c r="E22" s="62">
        <f t="shared" si="8"/>
        <v>4.825974025974026</v>
      </c>
      <c r="F22" s="62">
        <f t="shared" si="8"/>
        <v>5.305466237942122</v>
      </c>
      <c r="G22" s="62">
        <f>+G8/G7</f>
        <v>5.718691588785047</v>
      </c>
      <c r="H22" s="62">
        <f>+H8/H7</f>
        <v>5.79483600837404</v>
      </c>
      <c r="I22" s="61">
        <f t="shared" si="8"/>
        <v>4.148044217687075</v>
      </c>
      <c r="J22" s="62">
        <f t="shared" si="8"/>
        <v>3.7531996305581212</v>
      </c>
      <c r="K22" s="62">
        <f t="shared" si="8"/>
        <v>3.988135593220339</v>
      </c>
      <c r="L22" s="62">
        <f t="shared" si="8"/>
        <v>4.296042617960426</v>
      </c>
      <c r="M22" s="62">
        <f>+M8/M7</f>
        <v>4.5627933500021935</v>
      </c>
      <c r="N22" s="63">
        <f>+N8/N7</f>
        <v>4.683065072848163</v>
      </c>
      <c r="O22" s="60">
        <f t="shared" si="7"/>
        <v>119.58532062531985</v>
      </c>
      <c r="P22" s="60">
        <f t="shared" si="7"/>
        <v>117.00750975177331</v>
      </c>
      <c r="Q22" s="60">
        <f t="shared" si="7"/>
        <v>121.00827349446135</v>
      </c>
      <c r="R22" s="60">
        <f t="shared" si="7"/>
        <v>123.49659232340034</v>
      </c>
      <c r="S22" s="60">
        <f t="shared" si="7"/>
        <v>125.33312710255215</v>
      </c>
      <c r="T22" s="60">
        <f t="shared" si="7"/>
        <v>123.74024102231228</v>
      </c>
      <c r="U22" s="31"/>
      <c r="V22" s="31"/>
    </row>
    <row r="23" spans="1:22" ht="11.25">
      <c r="A23" s="30" t="s">
        <v>18</v>
      </c>
      <c r="B23" s="31"/>
      <c r="C23" s="61">
        <f aca="true" t="shared" si="9" ref="C23:L23">+C10/C7</f>
        <v>3.632768361581921</v>
      </c>
      <c r="D23" s="62">
        <f t="shared" si="9"/>
        <v>3.2355932203389832</v>
      </c>
      <c r="E23" s="62">
        <f t="shared" si="9"/>
        <v>4.201298701298701</v>
      </c>
      <c r="F23" s="62">
        <f t="shared" si="9"/>
        <v>4.989281886387996</v>
      </c>
      <c r="G23" s="62">
        <f>+G10/G7</f>
        <v>6.245794392523364</v>
      </c>
      <c r="H23" s="62">
        <f>+H10/H7</f>
        <v>7.1493370551291</v>
      </c>
      <c r="I23" s="61">
        <f t="shared" si="9"/>
        <v>5.0473639455782315</v>
      </c>
      <c r="J23" s="62">
        <f t="shared" si="9"/>
        <v>4.081804987465365</v>
      </c>
      <c r="K23" s="62">
        <f t="shared" si="9"/>
        <v>5.285721623009759</v>
      </c>
      <c r="L23" s="62">
        <f t="shared" si="9"/>
        <v>6.736586757990867</v>
      </c>
      <c r="M23" s="62">
        <f>+M10/M7</f>
        <v>7.059306049041541</v>
      </c>
      <c r="N23" s="63">
        <f>+N10/N7</f>
        <v>7.754714239000109</v>
      </c>
      <c r="O23" s="60">
        <f t="shared" si="7"/>
        <v>71.97357671749481</v>
      </c>
      <c r="P23" s="60">
        <f t="shared" si="7"/>
        <v>79.2686870214286</v>
      </c>
      <c r="Q23" s="60">
        <f t="shared" si="7"/>
        <v>79.48391914946188</v>
      </c>
      <c r="R23" s="60">
        <f t="shared" si="7"/>
        <v>74.0624601987017</v>
      </c>
      <c r="S23" s="60">
        <f t="shared" si="7"/>
        <v>88.476039275438</v>
      </c>
      <c r="T23" s="60">
        <f t="shared" si="7"/>
        <v>92.19343014825176</v>
      </c>
      <c r="U23" s="31"/>
      <c r="V23" s="31"/>
    </row>
    <row r="24" spans="1:22" ht="11.25">
      <c r="A24" s="30" t="s">
        <v>19</v>
      </c>
      <c r="B24" s="31"/>
      <c r="C24" s="61">
        <f aca="true" t="shared" si="10" ref="C24:L24">+C11/C7</f>
        <v>2.146892655367232</v>
      </c>
      <c r="D24" s="62">
        <f t="shared" si="10"/>
        <v>1.4271186440677965</v>
      </c>
      <c r="E24" s="62">
        <f t="shared" si="10"/>
        <v>1.5584415584415585</v>
      </c>
      <c r="F24" s="62">
        <f t="shared" si="10"/>
        <v>1.472668810289389</v>
      </c>
      <c r="G24" s="62">
        <f>+G11/G7</f>
        <v>1.3485981308411215</v>
      </c>
      <c r="H24" s="62">
        <f>+H11/H7</f>
        <v>1.0893230983949755</v>
      </c>
      <c r="I24" s="61">
        <f t="shared" si="10"/>
        <v>1.4259353741496599</v>
      </c>
      <c r="J24" s="62">
        <f t="shared" si="10"/>
        <v>1.2125610238817786</v>
      </c>
      <c r="K24" s="62">
        <f t="shared" si="10"/>
        <v>1.1675911658962506</v>
      </c>
      <c r="L24" s="62">
        <f t="shared" si="10"/>
        <v>1.101550608828006</v>
      </c>
      <c r="M24" s="62">
        <f>+M11/M7</f>
        <v>1.0590428565162082</v>
      </c>
      <c r="N24" s="63">
        <f>+N11/N7</f>
        <v>0.9985830033063257</v>
      </c>
      <c r="O24" s="60">
        <f t="shared" si="7"/>
        <v>150.56030548702157</v>
      </c>
      <c r="P24" s="60">
        <f t="shared" si="7"/>
        <v>117.69458327954115</v>
      </c>
      <c r="Q24" s="60">
        <f t="shared" si="7"/>
        <v>133.47493574476377</v>
      </c>
      <c r="R24" s="60">
        <f t="shared" si="7"/>
        <v>133.69052665280933</v>
      </c>
      <c r="S24" s="60">
        <f t="shared" si="7"/>
        <v>127.34122349660377</v>
      </c>
      <c r="T24" s="60">
        <f t="shared" si="7"/>
        <v>109.08688559570992</v>
      </c>
      <c r="U24" s="31"/>
      <c r="V24" s="31"/>
    </row>
    <row r="25" spans="1:22" ht="11.25">
      <c r="A25" s="30" t="s">
        <v>20</v>
      </c>
      <c r="B25" s="31"/>
      <c r="C25" s="61">
        <f aca="true" t="shared" si="11" ref="C25:L25">+C8/C12</f>
        <v>1.3591331269349844</v>
      </c>
      <c r="D25" s="62">
        <f t="shared" si="11"/>
        <v>1.2262186464742073</v>
      </c>
      <c r="E25" s="62">
        <f t="shared" si="11"/>
        <v>1.2482364796775278</v>
      </c>
      <c r="F25" s="62">
        <f t="shared" si="11"/>
        <v>1.3192963752665245</v>
      </c>
      <c r="G25" s="62">
        <f>+G8/G12</f>
        <v>1.3719730941704036</v>
      </c>
      <c r="H25" s="62">
        <f>+H8/H12</f>
        <v>1.3886287625418061</v>
      </c>
      <c r="I25" s="61">
        <f t="shared" si="11"/>
        <v>1.279468079525783</v>
      </c>
      <c r="J25" s="62">
        <f t="shared" si="11"/>
        <v>1.1271570938917836</v>
      </c>
      <c r="K25" s="62">
        <f t="shared" si="11"/>
        <v>1.1435282682650252</v>
      </c>
      <c r="L25" s="62">
        <f t="shared" si="11"/>
        <v>1.1772833326816043</v>
      </c>
      <c r="M25" s="62">
        <f>+M8/M12</f>
        <v>1.2084577403427244</v>
      </c>
      <c r="N25" s="63">
        <f>+N8/N12</f>
        <v>1.2078152087335425</v>
      </c>
      <c r="O25" s="60">
        <f t="shared" si="7"/>
        <v>106.22641929751997</v>
      </c>
      <c r="P25" s="60">
        <f t="shared" si="7"/>
        <v>108.78861989329185</v>
      </c>
      <c r="Q25" s="60">
        <f t="shared" si="7"/>
        <v>109.15659143008045</v>
      </c>
      <c r="R25" s="60">
        <f t="shared" si="7"/>
        <v>112.06277525915908</v>
      </c>
      <c r="S25" s="60">
        <f t="shared" si="7"/>
        <v>113.53091203514536</v>
      </c>
      <c r="T25" s="60">
        <f t="shared" si="7"/>
        <v>114.97029947137824</v>
      </c>
      <c r="U25" s="31"/>
      <c r="V25" s="31"/>
    </row>
    <row r="26" spans="1:20" ht="11.25">
      <c r="A26" s="64" t="s">
        <v>21</v>
      </c>
      <c r="B26" s="37"/>
      <c r="C26" s="39">
        <f aca="true" t="shared" si="12" ref="C26:L26">+C9/C8*100</f>
        <v>40.148063781321184</v>
      </c>
      <c r="D26" s="40">
        <f t="shared" si="12"/>
        <v>44.461597838672326</v>
      </c>
      <c r="E26" s="40">
        <f t="shared" si="12"/>
        <v>46.340150699677075</v>
      </c>
      <c r="F26" s="40">
        <f t="shared" si="12"/>
        <v>46.72727272727273</v>
      </c>
      <c r="G26" s="40">
        <f>+G9/G8*100</f>
        <v>46.788690962575586</v>
      </c>
      <c r="H26" s="40">
        <f>+H9/H8*100</f>
        <v>46.6883429672447</v>
      </c>
      <c r="I26" s="39">
        <f t="shared" si="12"/>
        <v>56.706504581701886</v>
      </c>
      <c r="J26" s="40">
        <f t="shared" si="12"/>
        <v>60.37686101492328</v>
      </c>
      <c r="K26" s="40">
        <f t="shared" si="12"/>
        <v>61.78186454429549</v>
      </c>
      <c r="L26" s="40">
        <f t="shared" si="12"/>
        <v>63.7577502214349</v>
      </c>
      <c r="M26" s="40">
        <f>+M9/M8*100</f>
        <v>64.20523370955027</v>
      </c>
      <c r="N26" s="43">
        <f>+N9/N8*100</f>
        <v>63.40657294479099</v>
      </c>
      <c r="O26" s="65">
        <f aca="true" t="shared" si="13" ref="O26:T26">+C26*100/I26</f>
        <v>70.79975053563115</v>
      </c>
      <c r="P26" s="65">
        <f t="shared" si="13"/>
        <v>73.64012817374325</v>
      </c>
      <c r="Q26" s="65">
        <f t="shared" si="13"/>
        <v>75.00607345130021</v>
      </c>
      <c r="R26" s="65">
        <f t="shared" si="13"/>
        <v>73.28877283935806</v>
      </c>
      <c r="S26" s="65">
        <f t="shared" si="13"/>
        <v>72.87364013693474</v>
      </c>
      <c r="T26" s="65">
        <f t="shared" si="13"/>
        <v>73.63328563412016</v>
      </c>
    </row>
    <row r="27" spans="1:22" ht="12.75" customHeight="1">
      <c r="A27" s="66" t="s">
        <v>22</v>
      </c>
      <c r="C27" s="31"/>
      <c r="D27" s="67"/>
      <c r="E27" s="67"/>
      <c r="F27" s="67"/>
      <c r="G27" s="31"/>
      <c r="H27" s="31"/>
      <c r="J27" s="6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1.25">
      <c r="A28" s="66"/>
      <c r="J28" s="68"/>
      <c r="K28" s="69"/>
      <c r="L28" s="69"/>
      <c r="M28" s="69"/>
      <c r="N28" s="69"/>
      <c r="O28" s="69"/>
      <c r="P28" s="69"/>
      <c r="Q28" s="31"/>
      <c r="R28" s="31"/>
      <c r="S28" s="31"/>
      <c r="T28" s="31"/>
      <c r="U28" s="31"/>
      <c r="V28" s="31"/>
    </row>
    <row r="29" spans="10:22" ht="11.25">
      <c r="J29" s="7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1.25">
      <c r="A30" s="71" t="s">
        <v>23</v>
      </c>
      <c r="B30" s="71"/>
      <c r="I30" s="31"/>
      <c r="J30" s="31"/>
      <c r="K30" s="31"/>
      <c r="L30" s="31"/>
      <c r="M30" s="31"/>
      <c r="N30" s="31"/>
      <c r="R30" s="31"/>
      <c r="S30" s="31"/>
      <c r="T30" s="31"/>
      <c r="U30" s="31"/>
      <c r="V30" s="31"/>
    </row>
    <row r="31" spans="1:22" ht="11.25">
      <c r="A31" s="71" t="s">
        <v>24</v>
      </c>
      <c r="B31" s="71"/>
      <c r="I31" s="31"/>
      <c r="J31" s="31"/>
      <c r="K31" s="31"/>
      <c r="L31" s="31"/>
      <c r="M31" s="31"/>
      <c r="N31" s="31"/>
      <c r="R31" s="31"/>
      <c r="S31" s="31"/>
      <c r="T31" s="31"/>
      <c r="U31" s="31"/>
      <c r="V31" s="31"/>
    </row>
    <row r="32" spans="1:22" ht="12.75" customHeight="1">
      <c r="A32" s="72" t="s">
        <v>25</v>
      </c>
      <c r="B32" s="73"/>
      <c r="C32" s="9" t="s">
        <v>26</v>
      </c>
      <c r="D32" s="10"/>
      <c r="E32" s="10"/>
      <c r="F32" s="10"/>
      <c r="G32" s="10"/>
      <c r="H32" s="11"/>
      <c r="I32" s="9" t="s">
        <v>27</v>
      </c>
      <c r="J32" s="10"/>
      <c r="K32" s="10"/>
      <c r="L32" s="10"/>
      <c r="M32" s="10"/>
      <c r="N32" s="11"/>
      <c r="O32" s="10" t="s">
        <v>28</v>
      </c>
      <c r="P32" s="10"/>
      <c r="Q32" s="10"/>
      <c r="R32" s="10"/>
      <c r="S32" s="10"/>
      <c r="T32" s="10"/>
      <c r="U32" s="31"/>
      <c r="V32" s="31"/>
    </row>
    <row r="33" spans="1:22" ht="22.5" customHeight="1">
      <c r="A33" s="74"/>
      <c r="B33" s="75"/>
      <c r="C33" s="76" t="s">
        <v>29</v>
      </c>
      <c r="D33" s="77" t="s">
        <v>30</v>
      </c>
      <c r="E33" s="77" t="s">
        <v>31</v>
      </c>
      <c r="F33" s="77" t="s">
        <v>32</v>
      </c>
      <c r="G33" s="77" t="s">
        <v>33</v>
      </c>
      <c r="H33" s="78" t="s">
        <v>34</v>
      </c>
      <c r="I33" s="76" t="s">
        <v>29</v>
      </c>
      <c r="J33" s="77" t="s">
        <v>30</v>
      </c>
      <c r="K33" s="77" t="s">
        <v>31</v>
      </c>
      <c r="L33" s="77" t="s">
        <v>32</v>
      </c>
      <c r="M33" s="77" t="s">
        <v>33</v>
      </c>
      <c r="N33" s="78" t="s">
        <v>34</v>
      </c>
      <c r="O33" s="76" t="s">
        <v>29</v>
      </c>
      <c r="P33" s="77" t="s">
        <v>30</v>
      </c>
      <c r="Q33" s="77" t="s">
        <v>31</v>
      </c>
      <c r="R33" s="77" t="s">
        <v>32</v>
      </c>
      <c r="S33" s="77" t="s">
        <v>33</v>
      </c>
      <c r="T33" s="79" t="s">
        <v>34</v>
      </c>
      <c r="U33" s="31"/>
      <c r="V33" s="31"/>
    </row>
    <row r="34" spans="1:22" ht="11.25" customHeight="1">
      <c r="A34" s="80" t="s">
        <v>2</v>
      </c>
      <c r="B34" s="81" t="s">
        <v>35</v>
      </c>
      <c r="C34" s="82"/>
      <c r="D34" s="83"/>
      <c r="E34" s="83"/>
      <c r="F34" s="83"/>
      <c r="G34" s="83"/>
      <c r="H34" s="84"/>
      <c r="I34" s="83"/>
      <c r="J34" s="85"/>
      <c r="K34" s="83"/>
      <c r="L34" s="83"/>
      <c r="M34" s="83"/>
      <c r="N34" s="84"/>
      <c r="O34" s="83"/>
      <c r="P34" s="86"/>
      <c r="Q34" s="87"/>
      <c r="R34" s="31"/>
      <c r="S34" s="31"/>
      <c r="T34" s="31"/>
      <c r="U34" s="31"/>
      <c r="V34" s="31"/>
    </row>
    <row r="35" spans="1:22" ht="10.5" customHeight="1">
      <c r="A35" s="88"/>
      <c r="B35" s="89" t="s">
        <v>36</v>
      </c>
      <c r="C35" s="90">
        <v>605</v>
      </c>
      <c r="D35" s="29">
        <v>1075</v>
      </c>
      <c r="E35" s="29">
        <v>1614</v>
      </c>
      <c r="F35" s="29">
        <v>2181</v>
      </c>
      <c r="G35" s="29">
        <v>2613</v>
      </c>
      <c r="H35" s="91">
        <v>3418</v>
      </c>
      <c r="I35" s="92"/>
      <c r="J35" s="93"/>
      <c r="K35" s="92"/>
      <c r="L35" s="92"/>
      <c r="M35" s="92"/>
      <c r="N35" s="94"/>
      <c r="O35" s="92"/>
      <c r="P35" s="95"/>
      <c r="Q35" s="96"/>
      <c r="R35" s="31"/>
      <c r="S35" s="31"/>
      <c r="T35" s="31"/>
      <c r="U35" s="31"/>
      <c r="V35" s="31"/>
    </row>
    <row r="36" spans="1:22" ht="10.5" customHeight="1">
      <c r="A36" s="88"/>
      <c r="B36" s="97" t="s">
        <v>37</v>
      </c>
      <c r="C36" s="90">
        <v>1336</v>
      </c>
      <c r="D36" s="29">
        <v>2526</v>
      </c>
      <c r="E36" s="29">
        <v>4977</v>
      </c>
      <c r="F36" s="29">
        <v>5796</v>
      </c>
      <c r="G36" s="29">
        <v>7502</v>
      </c>
      <c r="H36" s="91">
        <v>10800</v>
      </c>
      <c r="I36" s="29">
        <f aca="true" t="shared" si="14" ref="I36:J40">+C36/4</f>
        <v>334</v>
      </c>
      <c r="J36" s="98">
        <f t="shared" si="14"/>
        <v>631.5</v>
      </c>
      <c r="K36" s="29">
        <f aca="true" t="shared" si="15" ref="K36:N45">+E36/4</f>
        <v>1244.25</v>
      </c>
      <c r="L36" s="29">
        <f t="shared" si="15"/>
        <v>1449</v>
      </c>
      <c r="M36" s="29">
        <f t="shared" si="15"/>
        <v>1875.5</v>
      </c>
      <c r="N36" s="91">
        <f t="shared" si="15"/>
        <v>2700</v>
      </c>
      <c r="O36" s="99">
        <f aca="true" t="shared" si="16" ref="O36:T40">+I36/C$9</f>
        <v>0.47375886524822697</v>
      </c>
      <c r="P36" s="99">
        <f t="shared" si="16"/>
        <v>0.5481770833333334</v>
      </c>
      <c r="Q36" s="99">
        <f t="shared" si="16"/>
        <v>0.7225609756097561</v>
      </c>
      <c r="R36" s="99">
        <f t="shared" si="16"/>
        <v>0.6264591439688716</v>
      </c>
      <c r="S36" s="99">
        <f t="shared" si="16"/>
        <v>0.6550820817324485</v>
      </c>
      <c r="T36" s="99">
        <f t="shared" si="16"/>
        <v>0.6964147536755223</v>
      </c>
      <c r="U36" s="31"/>
      <c r="V36" s="31"/>
    </row>
    <row r="37" spans="1:20" ht="10.5" customHeight="1">
      <c r="A37" s="88"/>
      <c r="B37" s="97" t="s">
        <v>38</v>
      </c>
      <c r="C37" s="90">
        <v>1649</v>
      </c>
      <c r="D37" s="29">
        <v>2676</v>
      </c>
      <c r="E37" s="29">
        <v>3117</v>
      </c>
      <c r="F37" s="29">
        <v>5355</v>
      </c>
      <c r="G37" s="29">
        <v>6396</v>
      </c>
      <c r="H37" s="91">
        <v>9978</v>
      </c>
      <c r="I37" s="29">
        <f t="shared" si="14"/>
        <v>412.25</v>
      </c>
      <c r="J37" s="98">
        <f t="shared" si="14"/>
        <v>669</v>
      </c>
      <c r="K37" s="29">
        <f t="shared" si="15"/>
        <v>779.25</v>
      </c>
      <c r="L37" s="29">
        <f t="shared" si="15"/>
        <v>1338.75</v>
      </c>
      <c r="M37" s="29">
        <f t="shared" si="15"/>
        <v>1599</v>
      </c>
      <c r="N37" s="91">
        <f t="shared" si="15"/>
        <v>2494.5</v>
      </c>
      <c r="O37" s="99">
        <f t="shared" si="16"/>
        <v>0.5847517730496454</v>
      </c>
      <c r="P37" s="99">
        <f t="shared" si="16"/>
        <v>0.5807291666666666</v>
      </c>
      <c r="Q37" s="99">
        <f t="shared" si="16"/>
        <v>0.45252613240418116</v>
      </c>
      <c r="R37" s="99">
        <f t="shared" si="16"/>
        <v>0.5787937743190662</v>
      </c>
      <c r="S37" s="99">
        <f t="shared" si="16"/>
        <v>0.558505064617534</v>
      </c>
      <c r="T37" s="99">
        <f t="shared" si="16"/>
        <v>0.6434098529791076</v>
      </c>
    </row>
    <row r="38" spans="1:20" ht="10.5" customHeight="1">
      <c r="A38" s="88"/>
      <c r="B38" s="100" t="s">
        <v>39</v>
      </c>
      <c r="C38" s="90">
        <v>1697</v>
      </c>
      <c r="D38" s="29">
        <v>3292</v>
      </c>
      <c r="E38" s="29">
        <v>5483</v>
      </c>
      <c r="F38" s="29">
        <v>7850</v>
      </c>
      <c r="G38" s="29">
        <v>8654</v>
      </c>
      <c r="H38" s="91">
        <v>11224</v>
      </c>
      <c r="I38" s="29">
        <f t="shared" si="14"/>
        <v>424.25</v>
      </c>
      <c r="J38" s="98">
        <f t="shared" si="14"/>
        <v>823</v>
      </c>
      <c r="K38" s="29">
        <f t="shared" si="15"/>
        <v>1370.75</v>
      </c>
      <c r="L38" s="29">
        <f t="shared" si="15"/>
        <v>1962.5</v>
      </c>
      <c r="M38" s="29">
        <f t="shared" si="15"/>
        <v>2163.5</v>
      </c>
      <c r="N38" s="91">
        <f t="shared" si="15"/>
        <v>2806</v>
      </c>
      <c r="O38" s="99">
        <f t="shared" si="16"/>
        <v>0.60177304964539</v>
      </c>
      <c r="P38" s="99">
        <f t="shared" si="16"/>
        <v>0.7144097222222222</v>
      </c>
      <c r="Q38" s="99">
        <f t="shared" si="16"/>
        <v>0.7960220673635308</v>
      </c>
      <c r="R38" s="99">
        <f t="shared" si="16"/>
        <v>0.8484651967142239</v>
      </c>
      <c r="S38" s="99">
        <f t="shared" si="16"/>
        <v>0.7556758644778204</v>
      </c>
      <c r="T38" s="99">
        <f t="shared" si="16"/>
        <v>0.7237554810420428</v>
      </c>
    </row>
    <row r="39" spans="1:20" ht="10.5" customHeight="1">
      <c r="A39" s="88"/>
      <c r="B39" s="97" t="s">
        <v>40</v>
      </c>
      <c r="C39" s="90">
        <v>138</v>
      </c>
      <c r="D39" s="29">
        <v>260</v>
      </c>
      <c r="E39" s="29">
        <v>438</v>
      </c>
      <c r="F39" s="29">
        <v>716</v>
      </c>
      <c r="G39" s="29">
        <v>835</v>
      </c>
      <c r="H39" s="91">
        <v>1152</v>
      </c>
      <c r="I39" s="29">
        <f t="shared" si="14"/>
        <v>34.5</v>
      </c>
      <c r="J39" s="98">
        <f t="shared" si="14"/>
        <v>65</v>
      </c>
      <c r="K39" s="29">
        <f t="shared" si="15"/>
        <v>109.5</v>
      </c>
      <c r="L39" s="29">
        <f t="shared" si="15"/>
        <v>179</v>
      </c>
      <c r="M39" s="29">
        <f t="shared" si="15"/>
        <v>208.75</v>
      </c>
      <c r="N39" s="91">
        <f t="shared" si="15"/>
        <v>288</v>
      </c>
      <c r="O39" s="99">
        <f t="shared" si="16"/>
        <v>0.04893617021276596</v>
      </c>
      <c r="P39" s="99">
        <f t="shared" si="16"/>
        <v>0.05642361111111111</v>
      </c>
      <c r="Q39" s="99">
        <f t="shared" si="16"/>
        <v>0.06358885017421603</v>
      </c>
      <c r="R39" s="99">
        <f t="shared" si="16"/>
        <v>0.07738867271941202</v>
      </c>
      <c r="S39" s="99">
        <f t="shared" si="16"/>
        <v>0.0729130282920014</v>
      </c>
      <c r="T39" s="99">
        <f t="shared" si="16"/>
        <v>0.07428424039205571</v>
      </c>
    </row>
    <row r="40" spans="1:20" ht="10.5" customHeight="1">
      <c r="A40" s="88"/>
      <c r="B40" s="97" t="s">
        <v>41</v>
      </c>
      <c r="C40" s="90">
        <v>673</v>
      </c>
      <c r="D40" s="29">
        <v>1128</v>
      </c>
      <c r="E40" s="29">
        <v>1972</v>
      </c>
      <c r="F40" s="29">
        <v>3004</v>
      </c>
      <c r="G40" s="29">
        <v>4300</v>
      </c>
      <c r="H40" s="91">
        <v>6626</v>
      </c>
      <c r="I40" s="29">
        <f t="shared" si="14"/>
        <v>168.25</v>
      </c>
      <c r="J40" s="98">
        <f t="shared" si="14"/>
        <v>282</v>
      </c>
      <c r="K40" s="29">
        <f t="shared" si="15"/>
        <v>493</v>
      </c>
      <c r="L40" s="29">
        <f t="shared" si="15"/>
        <v>751</v>
      </c>
      <c r="M40" s="29">
        <f t="shared" si="15"/>
        <v>1075</v>
      </c>
      <c r="N40" s="91">
        <f t="shared" si="15"/>
        <v>1656.5</v>
      </c>
      <c r="O40" s="99">
        <f t="shared" si="16"/>
        <v>0.23865248226950356</v>
      </c>
      <c r="P40" s="99">
        <f t="shared" si="16"/>
        <v>0.24479166666666666</v>
      </c>
      <c r="Q40" s="99">
        <f t="shared" si="16"/>
        <v>0.2862950058072009</v>
      </c>
      <c r="R40" s="99">
        <f t="shared" si="16"/>
        <v>0.3246865542585387</v>
      </c>
      <c r="S40" s="99">
        <f t="shared" si="16"/>
        <v>0.3754802654558156</v>
      </c>
      <c r="T40" s="99">
        <f t="shared" si="16"/>
        <v>0.4272633479494454</v>
      </c>
    </row>
    <row r="41" spans="1:20" ht="11.25">
      <c r="A41" s="88"/>
      <c r="B41" s="101" t="s">
        <v>42</v>
      </c>
      <c r="C41" s="90"/>
      <c r="D41" s="29"/>
      <c r="E41" s="29"/>
      <c r="F41" s="29"/>
      <c r="G41" s="102"/>
      <c r="H41" s="103"/>
      <c r="I41" s="29"/>
      <c r="J41" s="98"/>
      <c r="K41" s="29"/>
      <c r="L41" s="29"/>
      <c r="M41" s="29"/>
      <c r="N41" s="91"/>
      <c r="O41" s="99"/>
      <c r="P41" s="99"/>
      <c r="Q41" s="99"/>
      <c r="R41" s="99"/>
      <c r="S41" s="99"/>
      <c r="T41" s="99"/>
    </row>
    <row r="42" spans="1:20" ht="10.5" customHeight="1">
      <c r="A42" s="88"/>
      <c r="B42" s="89" t="s">
        <v>36</v>
      </c>
      <c r="C42" s="90">
        <v>261</v>
      </c>
      <c r="D42" s="29">
        <v>532</v>
      </c>
      <c r="E42" s="29">
        <v>891</v>
      </c>
      <c r="F42" s="29">
        <v>1570</v>
      </c>
      <c r="G42" s="29">
        <v>2170</v>
      </c>
      <c r="H42" s="91">
        <v>3084</v>
      </c>
      <c r="I42" s="92"/>
      <c r="J42" s="93"/>
      <c r="K42" s="92"/>
      <c r="L42" s="92"/>
      <c r="M42" s="92"/>
      <c r="N42" s="94"/>
      <c r="O42" s="104"/>
      <c r="P42" s="105"/>
      <c r="Q42" s="104"/>
      <c r="R42" s="104"/>
      <c r="S42" s="104"/>
      <c r="T42" s="104"/>
    </row>
    <row r="43" spans="1:20" ht="10.5" customHeight="1">
      <c r="A43" s="88"/>
      <c r="B43" s="97" t="s">
        <v>43</v>
      </c>
      <c r="C43" s="90">
        <v>20</v>
      </c>
      <c r="D43" s="29">
        <v>61</v>
      </c>
      <c r="E43" s="29">
        <v>127</v>
      </c>
      <c r="F43" s="29">
        <v>196</v>
      </c>
      <c r="G43" s="29">
        <v>138</v>
      </c>
      <c r="H43" s="91">
        <v>140</v>
      </c>
      <c r="I43" s="29">
        <f aca="true" t="shared" si="17" ref="I43:J45">+C43/4</f>
        <v>5</v>
      </c>
      <c r="J43" s="98">
        <f t="shared" si="17"/>
        <v>15.25</v>
      </c>
      <c r="K43" s="29">
        <f t="shared" si="15"/>
        <v>31.75</v>
      </c>
      <c r="L43" s="29">
        <f t="shared" si="15"/>
        <v>49</v>
      </c>
      <c r="M43" s="29">
        <f t="shared" si="15"/>
        <v>34.5</v>
      </c>
      <c r="N43" s="91">
        <f t="shared" si="15"/>
        <v>35</v>
      </c>
      <c r="O43" s="99">
        <f aca="true" t="shared" si="18" ref="O43:T45">+I43/C$9</f>
        <v>0.0070921985815602835</v>
      </c>
      <c r="P43" s="99">
        <f t="shared" si="18"/>
        <v>0.013237847222222222</v>
      </c>
      <c r="Q43" s="99">
        <f t="shared" si="18"/>
        <v>0.018437862950058073</v>
      </c>
      <c r="R43" s="99">
        <f t="shared" si="18"/>
        <v>0.021184608733246867</v>
      </c>
      <c r="S43" s="99">
        <f t="shared" si="18"/>
        <v>0.012050296891372686</v>
      </c>
      <c r="T43" s="99">
        <f t="shared" si="18"/>
        <v>0.009027598658756771</v>
      </c>
    </row>
    <row r="44" spans="1:20" ht="10.5" customHeight="1">
      <c r="A44" s="88"/>
      <c r="B44" s="97" t="s">
        <v>44</v>
      </c>
      <c r="C44" s="90">
        <v>35</v>
      </c>
      <c r="D44" s="29">
        <v>85</v>
      </c>
      <c r="E44" s="29">
        <v>117</v>
      </c>
      <c r="F44" s="29">
        <v>283</v>
      </c>
      <c r="G44" s="29">
        <v>248</v>
      </c>
      <c r="H44" s="91">
        <v>297</v>
      </c>
      <c r="I44" s="29">
        <f t="shared" si="17"/>
        <v>8.75</v>
      </c>
      <c r="J44" s="98">
        <f t="shared" si="17"/>
        <v>21.25</v>
      </c>
      <c r="K44" s="29">
        <f t="shared" si="15"/>
        <v>29.25</v>
      </c>
      <c r="L44" s="29">
        <f t="shared" si="15"/>
        <v>70.75</v>
      </c>
      <c r="M44" s="29">
        <f t="shared" si="15"/>
        <v>62</v>
      </c>
      <c r="N44" s="91">
        <f t="shared" si="15"/>
        <v>74.25</v>
      </c>
      <c r="O44" s="99">
        <f t="shared" si="18"/>
        <v>0.012411347517730497</v>
      </c>
      <c r="P44" s="99">
        <f t="shared" si="18"/>
        <v>0.018446180555555556</v>
      </c>
      <c r="Q44" s="99">
        <f t="shared" si="18"/>
        <v>0.016986062717770034</v>
      </c>
      <c r="R44" s="99">
        <f t="shared" si="18"/>
        <v>0.030587980977086034</v>
      </c>
      <c r="S44" s="99">
        <f t="shared" si="18"/>
        <v>0.021655606007684246</v>
      </c>
      <c r="T44" s="99">
        <f t="shared" si="18"/>
        <v>0.019151405726076865</v>
      </c>
    </row>
    <row r="45" spans="1:20" ht="10.5" customHeight="1">
      <c r="A45" s="106"/>
      <c r="B45" s="107" t="s">
        <v>45</v>
      </c>
      <c r="C45" s="108">
        <v>14</v>
      </c>
      <c r="D45" s="44">
        <v>54</v>
      </c>
      <c r="E45" s="44">
        <v>100</v>
      </c>
      <c r="F45" s="44">
        <v>174</v>
      </c>
      <c r="G45" s="44">
        <v>172</v>
      </c>
      <c r="H45" s="109">
        <v>272</v>
      </c>
      <c r="I45" s="44">
        <f t="shared" si="17"/>
        <v>3.5</v>
      </c>
      <c r="J45" s="110">
        <f t="shared" si="17"/>
        <v>13.5</v>
      </c>
      <c r="K45" s="44">
        <f t="shared" si="15"/>
        <v>25</v>
      </c>
      <c r="L45" s="44">
        <f t="shared" si="15"/>
        <v>43.5</v>
      </c>
      <c r="M45" s="44">
        <f t="shared" si="15"/>
        <v>43</v>
      </c>
      <c r="N45" s="109">
        <f t="shared" si="15"/>
        <v>68</v>
      </c>
      <c r="O45" s="111">
        <f t="shared" si="18"/>
        <v>0.004964539007092199</v>
      </c>
      <c r="P45" s="111">
        <f t="shared" si="18"/>
        <v>0.01171875</v>
      </c>
      <c r="Q45" s="111">
        <f t="shared" si="18"/>
        <v>0.014518002322880372</v>
      </c>
      <c r="R45" s="111">
        <f t="shared" si="18"/>
        <v>0.01880674448767834</v>
      </c>
      <c r="S45" s="111">
        <f t="shared" si="18"/>
        <v>0.015019210618232623</v>
      </c>
      <c r="T45" s="111">
        <f t="shared" si="18"/>
        <v>0.017539334537013153</v>
      </c>
    </row>
    <row r="46" spans="1:19" ht="11.25">
      <c r="A46" s="80" t="s">
        <v>3</v>
      </c>
      <c r="B46" s="81" t="s">
        <v>35</v>
      </c>
      <c r="C46" s="82"/>
      <c r="D46" s="83"/>
      <c r="E46" s="83"/>
      <c r="F46" s="83"/>
      <c r="G46" s="112"/>
      <c r="H46" s="113"/>
      <c r="I46" s="83"/>
      <c r="J46" s="85"/>
      <c r="K46" s="83"/>
      <c r="L46" s="83"/>
      <c r="M46" s="83"/>
      <c r="N46" s="84"/>
      <c r="O46" s="83"/>
      <c r="P46" s="86"/>
      <c r="Q46" s="87"/>
      <c r="R46" s="87"/>
      <c r="S46" s="87"/>
    </row>
    <row r="47" spans="1:19" ht="11.25">
      <c r="A47" s="88"/>
      <c r="B47" s="89" t="s">
        <v>36</v>
      </c>
      <c r="C47" s="90">
        <v>24420</v>
      </c>
      <c r="D47" s="29">
        <v>32839</v>
      </c>
      <c r="E47" s="29">
        <v>46117</v>
      </c>
      <c r="F47" s="29">
        <v>55214</v>
      </c>
      <c r="G47" s="29">
        <v>68748</v>
      </c>
      <c r="H47" s="91">
        <v>82596</v>
      </c>
      <c r="I47" s="92"/>
      <c r="J47" s="93"/>
      <c r="K47" s="92"/>
      <c r="L47" s="92"/>
      <c r="M47" s="92"/>
      <c r="N47" s="94"/>
      <c r="O47" s="92"/>
      <c r="P47" s="95"/>
      <c r="Q47" s="96"/>
      <c r="R47" s="96"/>
      <c r="S47" s="96"/>
    </row>
    <row r="48" spans="1:20" ht="10.5" customHeight="1">
      <c r="A48" s="88"/>
      <c r="B48" s="97" t="s">
        <v>37</v>
      </c>
      <c r="C48" s="90">
        <v>67536</v>
      </c>
      <c r="D48" s="29">
        <v>96021</v>
      </c>
      <c r="E48" s="29">
        <v>165571</v>
      </c>
      <c r="F48" s="29">
        <v>196345</v>
      </c>
      <c r="G48" s="29">
        <v>259439</v>
      </c>
      <c r="H48" s="91">
        <v>323853</v>
      </c>
      <c r="I48" s="29">
        <f aca="true" t="shared" si="19" ref="I48:J52">+C48/4</f>
        <v>16884</v>
      </c>
      <c r="J48" s="98">
        <f t="shared" si="19"/>
        <v>24005.25</v>
      </c>
      <c r="K48" s="29">
        <f aca="true" t="shared" si="20" ref="K48:N52">+E48/4</f>
        <v>41392.75</v>
      </c>
      <c r="L48" s="29">
        <f t="shared" si="20"/>
        <v>49086.25</v>
      </c>
      <c r="M48" s="29">
        <f t="shared" si="20"/>
        <v>64859.75</v>
      </c>
      <c r="N48" s="91">
        <f t="shared" si="20"/>
        <v>80963.25</v>
      </c>
      <c r="O48" s="99">
        <f aca="true" t="shared" si="21" ref="O48:P52">+I48/I$9</f>
        <v>0.6103680138818596</v>
      </c>
      <c r="P48" s="99">
        <f t="shared" si="21"/>
        <v>0.6988631401205275</v>
      </c>
      <c r="Q48" s="99">
        <f aca="true" t="shared" si="22" ref="Q48:T52">+K48/K$9</f>
        <v>0.8628343026285619</v>
      </c>
      <c r="R48" s="99">
        <f t="shared" si="22"/>
        <v>0.8523990205952836</v>
      </c>
      <c r="S48" s="99">
        <f t="shared" si="22"/>
        <v>0.9711724189563524</v>
      </c>
      <c r="T48" s="99">
        <f t="shared" si="22"/>
        <v>0.990666984802878</v>
      </c>
    </row>
    <row r="49" spans="1:20" ht="10.5" customHeight="1">
      <c r="A49" s="88"/>
      <c r="B49" s="97" t="s">
        <v>38</v>
      </c>
      <c r="C49" s="90">
        <v>67746</v>
      </c>
      <c r="D49" s="29">
        <v>91263</v>
      </c>
      <c r="E49" s="29">
        <v>105898</v>
      </c>
      <c r="F49" s="29">
        <v>165056</v>
      </c>
      <c r="G49" s="29">
        <v>229368</v>
      </c>
      <c r="H49" s="91">
        <v>296845</v>
      </c>
      <c r="I49" s="29">
        <f t="shared" si="19"/>
        <v>16936.5</v>
      </c>
      <c r="J49" s="98">
        <f t="shared" si="19"/>
        <v>22815.75</v>
      </c>
      <c r="K49" s="29">
        <f t="shared" si="20"/>
        <v>26474.5</v>
      </c>
      <c r="L49" s="29">
        <f t="shared" si="20"/>
        <v>41264</v>
      </c>
      <c r="M49" s="29">
        <f t="shared" si="20"/>
        <v>57342</v>
      </c>
      <c r="N49" s="91">
        <f t="shared" si="20"/>
        <v>74211.25</v>
      </c>
      <c r="O49" s="99">
        <f t="shared" si="21"/>
        <v>0.6122659243727858</v>
      </c>
      <c r="P49" s="99">
        <f t="shared" si="21"/>
        <v>0.6642333110134211</v>
      </c>
      <c r="Q49" s="99">
        <f t="shared" si="22"/>
        <v>0.5518625059929544</v>
      </c>
      <c r="R49" s="99">
        <f t="shared" si="22"/>
        <v>0.7165630535199528</v>
      </c>
      <c r="S49" s="99">
        <f t="shared" si="22"/>
        <v>0.8586059743954481</v>
      </c>
      <c r="T49" s="99">
        <f t="shared" si="22"/>
        <v>0.90804945794484</v>
      </c>
    </row>
    <row r="50" spans="1:20" ht="10.5" customHeight="1">
      <c r="A50" s="88"/>
      <c r="B50" s="100" t="s">
        <v>39</v>
      </c>
      <c r="C50" s="90">
        <v>100645</v>
      </c>
      <c r="D50" s="29">
        <v>139761</v>
      </c>
      <c r="E50" s="29">
        <v>208392</v>
      </c>
      <c r="F50" s="29">
        <v>274851</v>
      </c>
      <c r="G50" s="29">
        <v>334373</v>
      </c>
      <c r="H50" s="91">
        <v>380506</v>
      </c>
      <c r="I50" s="29">
        <f t="shared" si="19"/>
        <v>25161.25</v>
      </c>
      <c r="J50" s="98">
        <f t="shared" si="19"/>
        <v>34940.25</v>
      </c>
      <c r="K50" s="29">
        <f t="shared" si="20"/>
        <v>52098</v>
      </c>
      <c r="L50" s="29">
        <f t="shared" si="20"/>
        <v>68712.75</v>
      </c>
      <c r="M50" s="29">
        <f t="shared" si="20"/>
        <v>83593.25</v>
      </c>
      <c r="N50" s="91">
        <f t="shared" si="20"/>
        <v>95126.5</v>
      </c>
      <c r="O50" s="99">
        <f t="shared" si="21"/>
        <v>0.9095961969488829</v>
      </c>
      <c r="P50" s="99">
        <f t="shared" si="21"/>
        <v>1.017213019301872</v>
      </c>
      <c r="Q50" s="99">
        <f t="shared" si="22"/>
        <v>1.0859858670502158</v>
      </c>
      <c r="R50" s="99">
        <f t="shared" si="22"/>
        <v>1.193219706178585</v>
      </c>
      <c r="S50" s="99">
        <f t="shared" si="22"/>
        <v>1.2516770232836716</v>
      </c>
      <c r="T50" s="99">
        <f t="shared" si="22"/>
        <v>1.1639686268751683</v>
      </c>
    </row>
    <row r="51" spans="1:20" ht="10.5" customHeight="1">
      <c r="A51" s="88"/>
      <c r="B51" s="97" t="s">
        <v>40</v>
      </c>
      <c r="C51" s="90">
        <v>7179</v>
      </c>
      <c r="D51" s="29">
        <v>10015</v>
      </c>
      <c r="E51" s="29">
        <v>14618</v>
      </c>
      <c r="F51" s="29">
        <v>18338</v>
      </c>
      <c r="G51" s="29">
        <v>23088</v>
      </c>
      <c r="H51" s="91">
        <v>27749</v>
      </c>
      <c r="I51" s="29">
        <f t="shared" si="19"/>
        <v>1794.75</v>
      </c>
      <c r="J51" s="98">
        <f t="shared" si="19"/>
        <v>2503.75</v>
      </c>
      <c r="K51" s="29">
        <f t="shared" si="20"/>
        <v>3654.5</v>
      </c>
      <c r="L51" s="29">
        <f t="shared" si="20"/>
        <v>4584.5</v>
      </c>
      <c r="M51" s="29">
        <f t="shared" si="20"/>
        <v>5772</v>
      </c>
      <c r="N51" s="91">
        <f t="shared" si="20"/>
        <v>6937.25</v>
      </c>
      <c r="O51" s="99">
        <f t="shared" si="21"/>
        <v>0.06488142578266214</v>
      </c>
      <c r="P51" s="99">
        <f t="shared" si="21"/>
        <v>0.07289149611342396</v>
      </c>
      <c r="Q51" s="99">
        <f t="shared" si="22"/>
        <v>0.07617826694182143</v>
      </c>
      <c r="R51" s="99">
        <f t="shared" si="22"/>
        <v>0.07961136387316362</v>
      </c>
      <c r="S51" s="99">
        <f t="shared" si="22"/>
        <v>0.08642659279778393</v>
      </c>
      <c r="T51" s="99">
        <f t="shared" si="22"/>
        <v>0.08488424736314025</v>
      </c>
    </row>
    <row r="52" spans="1:20" ht="11.25">
      <c r="A52" s="88"/>
      <c r="B52" s="97" t="s">
        <v>41</v>
      </c>
      <c r="C52" s="90">
        <v>26333</v>
      </c>
      <c r="D52" s="29">
        <v>40152</v>
      </c>
      <c r="E52" s="29">
        <v>64629</v>
      </c>
      <c r="F52" s="29">
        <v>94017</v>
      </c>
      <c r="G52" s="29">
        <v>133254</v>
      </c>
      <c r="H52" s="91">
        <v>165049</v>
      </c>
      <c r="I52" s="29">
        <f t="shared" si="19"/>
        <v>6583.25</v>
      </c>
      <c r="J52" s="98">
        <f t="shared" si="19"/>
        <v>10038</v>
      </c>
      <c r="K52" s="29">
        <f t="shared" si="20"/>
        <v>16157.25</v>
      </c>
      <c r="L52" s="29">
        <f t="shared" si="20"/>
        <v>23504.25</v>
      </c>
      <c r="M52" s="29">
        <f t="shared" si="20"/>
        <v>33313.5</v>
      </c>
      <c r="N52" s="91">
        <f t="shared" si="20"/>
        <v>41262.25</v>
      </c>
      <c r="O52" s="99">
        <f t="shared" si="21"/>
        <v>0.2379889378931386</v>
      </c>
      <c r="P52" s="99">
        <f t="shared" si="21"/>
        <v>0.2922355818218871</v>
      </c>
      <c r="Q52" s="99">
        <f t="shared" si="22"/>
        <v>0.3367988243386905</v>
      </c>
      <c r="R52" s="99">
        <f t="shared" si="22"/>
        <v>0.40815910117042337</v>
      </c>
      <c r="S52" s="99">
        <f t="shared" si="22"/>
        <v>0.4988170996481246</v>
      </c>
      <c r="T52" s="99">
        <f t="shared" si="22"/>
        <v>0.5048852262437902</v>
      </c>
    </row>
    <row r="53" spans="1:20" ht="11.25">
      <c r="A53" s="88"/>
      <c r="B53" s="101" t="s">
        <v>42</v>
      </c>
      <c r="C53" s="90"/>
      <c r="D53" s="29"/>
      <c r="E53" s="29"/>
      <c r="F53" s="29"/>
      <c r="G53" s="29"/>
      <c r="H53" s="91"/>
      <c r="I53" s="29"/>
      <c r="J53" s="98"/>
      <c r="K53" s="29"/>
      <c r="L53" s="29"/>
      <c r="M53" s="29"/>
      <c r="N53" s="91"/>
      <c r="O53" s="99"/>
      <c r="P53" s="99"/>
      <c r="Q53" s="99"/>
      <c r="R53" s="99"/>
      <c r="S53" s="99"/>
      <c r="T53" s="99"/>
    </row>
    <row r="54" spans="1:20" ht="10.5" customHeight="1">
      <c r="A54" s="88"/>
      <c r="B54" s="89" t="s">
        <v>36</v>
      </c>
      <c r="C54" s="90">
        <v>11168</v>
      </c>
      <c r="D54" s="29">
        <v>17140</v>
      </c>
      <c r="E54" s="29">
        <v>27269</v>
      </c>
      <c r="F54" s="29">
        <v>40911</v>
      </c>
      <c r="G54" s="29">
        <v>58096</v>
      </c>
      <c r="H54" s="91">
        <v>73888</v>
      </c>
      <c r="I54" s="92"/>
      <c r="J54" s="93"/>
      <c r="K54" s="92"/>
      <c r="L54" s="92"/>
      <c r="M54" s="92"/>
      <c r="N54" s="94"/>
      <c r="O54" s="104"/>
      <c r="P54" s="105"/>
      <c r="Q54" s="104"/>
      <c r="R54" s="104"/>
      <c r="S54" s="104"/>
      <c r="T54" s="104"/>
    </row>
    <row r="55" spans="1:20" ht="10.5" customHeight="1">
      <c r="A55" s="88"/>
      <c r="B55" s="97" t="s">
        <v>43</v>
      </c>
      <c r="C55" s="90">
        <v>2503</v>
      </c>
      <c r="D55" s="29">
        <v>3466</v>
      </c>
      <c r="E55" s="29">
        <v>5010</v>
      </c>
      <c r="F55" s="29">
        <v>5432</v>
      </c>
      <c r="G55" s="29">
        <v>5425</v>
      </c>
      <c r="H55" s="91">
        <v>6141</v>
      </c>
      <c r="I55" s="29">
        <f aca="true" t="shared" si="23" ref="I55:J57">+C55/4</f>
        <v>625.75</v>
      </c>
      <c r="J55" s="98">
        <f t="shared" si="23"/>
        <v>866.5</v>
      </c>
      <c r="K55" s="29">
        <f aca="true" t="shared" si="24" ref="K55:N57">+E55/4</f>
        <v>1252.5</v>
      </c>
      <c r="L55" s="29">
        <f t="shared" si="24"/>
        <v>1358</v>
      </c>
      <c r="M55" s="29">
        <f t="shared" si="24"/>
        <v>1356.25</v>
      </c>
      <c r="N55" s="91">
        <f t="shared" si="24"/>
        <v>1535.25</v>
      </c>
      <c r="O55" s="99">
        <f aca="true" t="shared" si="25" ref="O55:P57">+I55/I$9</f>
        <v>0.022621285518039186</v>
      </c>
      <c r="P55" s="99">
        <f t="shared" si="25"/>
        <v>0.02522635302337768</v>
      </c>
      <c r="Q55" s="99">
        <f aca="true" t="shared" si="26" ref="Q55:T57">+K55/K$9</f>
        <v>0.02610843599524733</v>
      </c>
      <c r="R55" s="99">
        <f t="shared" si="26"/>
        <v>0.023582120654325703</v>
      </c>
      <c r="S55" s="99">
        <f t="shared" si="26"/>
        <v>0.020307703825709365</v>
      </c>
      <c r="T55" s="99">
        <f t="shared" si="26"/>
        <v>0.0187853314734601</v>
      </c>
    </row>
    <row r="56" spans="1:20" ht="10.5" customHeight="1">
      <c r="A56" s="88"/>
      <c r="B56" s="97" t="s">
        <v>44</v>
      </c>
      <c r="C56" s="90">
        <v>2504</v>
      </c>
      <c r="D56" s="29">
        <v>2975</v>
      </c>
      <c r="E56" s="29">
        <v>4167</v>
      </c>
      <c r="F56" s="29">
        <v>5822</v>
      </c>
      <c r="G56" s="29">
        <v>6732</v>
      </c>
      <c r="H56" s="91">
        <v>8469</v>
      </c>
      <c r="I56" s="29">
        <f t="shared" si="23"/>
        <v>626</v>
      </c>
      <c r="J56" s="98">
        <f t="shared" si="23"/>
        <v>743.75</v>
      </c>
      <c r="K56" s="29">
        <f t="shared" si="24"/>
        <v>1041.75</v>
      </c>
      <c r="L56" s="29">
        <f t="shared" si="24"/>
        <v>1455.5</v>
      </c>
      <c r="M56" s="29">
        <f t="shared" si="24"/>
        <v>1683</v>
      </c>
      <c r="N56" s="91">
        <f t="shared" si="24"/>
        <v>2117.25</v>
      </c>
      <c r="O56" s="99">
        <f t="shared" si="25"/>
        <v>0.022630323187043597</v>
      </c>
      <c r="P56" s="99">
        <f t="shared" si="25"/>
        <v>0.021652740982270227</v>
      </c>
      <c r="Q56" s="99">
        <f t="shared" si="26"/>
        <v>0.02171533987868176</v>
      </c>
      <c r="R56" s="99">
        <f t="shared" si="26"/>
        <v>0.025275240509846142</v>
      </c>
      <c r="S56" s="99">
        <f t="shared" si="26"/>
        <v>0.02520026952159916</v>
      </c>
      <c r="T56" s="99">
        <f t="shared" si="26"/>
        <v>0.025906688202040964</v>
      </c>
    </row>
    <row r="57" spans="1:20" ht="10.5" customHeight="1" thickBot="1">
      <c r="A57" s="114"/>
      <c r="B57" s="115" t="s">
        <v>45</v>
      </c>
      <c r="C57" s="116">
        <v>1067</v>
      </c>
      <c r="D57" s="117">
        <v>1836</v>
      </c>
      <c r="E57" s="117">
        <v>3198</v>
      </c>
      <c r="F57" s="117">
        <v>4478</v>
      </c>
      <c r="G57" s="117">
        <v>5266</v>
      </c>
      <c r="H57" s="118">
        <v>6460</v>
      </c>
      <c r="I57" s="117">
        <f t="shared" si="23"/>
        <v>266.75</v>
      </c>
      <c r="J57" s="119">
        <f t="shared" si="23"/>
        <v>459</v>
      </c>
      <c r="K57" s="117">
        <f t="shared" si="24"/>
        <v>799.5</v>
      </c>
      <c r="L57" s="117">
        <f t="shared" si="24"/>
        <v>1119.5</v>
      </c>
      <c r="M57" s="117">
        <f t="shared" si="24"/>
        <v>1316.5</v>
      </c>
      <c r="N57" s="118">
        <f t="shared" si="24"/>
        <v>1615</v>
      </c>
      <c r="O57" s="120">
        <f t="shared" si="25"/>
        <v>0.009643192827705878</v>
      </c>
      <c r="P57" s="120">
        <f t="shared" si="25"/>
        <v>0.013362834434772482</v>
      </c>
      <c r="Q57" s="120">
        <f t="shared" si="26"/>
        <v>0.016665624413732726</v>
      </c>
      <c r="R57" s="120">
        <f t="shared" si="26"/>
        <v>0.01944048900774494</v>
      </c>
      <c r="S57" s="120">
        <f t="shared" si="26"/>
        <v>0.019712510294227745</v>
      </c>
      <c r="T57" s="120">
        <f t="shared" si="26"/>
        <v>0.019761153121405674</v>
      </c>
    </row>
    <row r="58" spans="1:20" ht="13.5" customHeight="1" thickBot="1" thickTop="1">
      <c r="A58" s="121"/>
      <c r="B58" s="122"/>
      <c r="C58" s="29"/>
      <c r="D58" s="29"/>
      <c r="E58" s="29"/>
      <c r="F58" s="29"/>
      <c r="G58" s="29"/>
      <c r="H58" s="29"/>
      <c r="I58" s="29"/>
      <c r="J58" s="98"/>
      <c r="K58" s="29"/>
      <c r="L58" s="29"/>
      <c r="M58" s="29"/>
      <c r="N58" s="29"/>
      <c r="O58" s="99"/>
      <c r="P58" s="99"/>
      <c r="Q58" s="99"/>
      <c r="R58" s="99"/>
      <c r="S58" s="99"/>
      <c r="T58" s="99"/>
    </row>
    <row r="59" spans="1:20" ht="13.5" customHeight="1" thickTop="1">
      <c r="A59" s="123" t="s">
        <v>46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4"/>
      <c r="T59" s="124"/>
    </row>
    <row r="60" spans="1:19" ht="11.25">
      <c r="A60" s="125" t="s">
        <v>35</v>
      </c>
      <c r="B60" s="23"/>
      <c r="C60" s="29"/>
      <c r="D60" s="29"/>
      <c r="E60" s="83"/>
      <c r="F60" s="83"/>
      <c r="G60" s="83"/>
      <c r="H60" s="84"/>
      <c r="I60" s="29"/>
      <c r="J60" s="98"/>
      <c r="K60" s="83"/>
      <c r="L60" s="83"/>
      <c r="M60" s="83"/>
      <c r="N60" s="84"/>
      <c r="O60" s="29"/>
      <c r="P60" s="126"/>
      <c r="Q60" s="87"/>
      <c r="R60" s="87"/>
      <c r="S60" s="127"/>
    </row>
    <row r="61" spans="1:19" ht="10.5" customHeight="1">
      <c r="A61" s="97" t="s">
        <v>36</v>
      </c>
      <c r="B61" s="128"/>
      <c r="C61" s="29">
        <f aca="true" t="shared" si="27" ref="C61:O66">+C35*100/C47</f>
        <v>2.4774774774774775</v>
      </c>
      <c r="D61" s="29">
        <f t="shared" si="27"/>
        <v>3.273546697524285</v>
      </c>
      <c r="E61" s="29">
        <f t="shared" si="27"/>
        <v>3.4997940022117655</v>
      </c>
      <c r="F61" s="29">
        <f t="shared" si="27"/>
        <v>3.9500851233382837</v>
      </c>
      <c r="G61" s="29">
        <f aca="true" t="shared" si="28" ref="G61:H66">+G35*100/G47</f>
        <v>3.8008378425554197</v>
      </c>
      <c r="H61" s="91">
        <f t="shared" si="28"/>
        <v>4.138214925662259</v>
      </c>
      <c r="I61" s="92"/>
      <c r="J61" s="93"/>
      <c r="K61" s="92"/>
      <c r="L61" s="92"/>
      <c r="M61" s="92"/>
      <c r="N61" s="94"/>
      <c r="O61" s="92"/>
      <c r="P61" s="95"/>
      <c r="Q61" s="96"/>
      <c r="R61" s="31"/>
      <c r="S61" s="31"/>
    </row>
    <row r="62" spans="1:20" ht="10.5" customHeight="1">
      <c r="A62" s="129" t="s">
        <v>37</v>
      </c>
      <c r="B62" s="128"/>
      <c r="C62" s="29">
        <f t="shared" si="27"/>
        <v>1.9782042170101872</v>
      </c>
      <c r="D62" s="29">
        <f t="shared" si="27"/>
        <v>2.6306745399443874</v>
      </c>
      <c r="E62" s="29">
        <f t="shared" si="27"/>
        <v>3.005961188855536</v>
      </c>
      <c r="F62" s="29">
        <f t="shared" si="27"/>
        <v>2.951946828286944</v>
      </c>
      <c r="G62" s="29">
        <f t="shared" si="28"/>
        <v>2.8916238499223326</v>
      </c>
      <c r="H62" s="91">
        <f t="shared" si="28"/>
        <v>3.334846365480635</v>
      </c>
      <c r="I62" s="29">
        <f t="shared" si="27"/>
        <v>1.9782042170101872</v>
      </c>
      <c r="J62" s="98">
        <f t="shared" si="27"/>
        <v>2.6306745399443874</v>
      </c>
      <c r="K62" s="29">
        <f t="shared" si="27"/>
        <v>3.005961188855536</v>
      </c>
      <c r="L62" s="29">
        <f t="shared" si="27"/>
        <v>2.951946828286944</v>
      </c>
      <c r="M62" s="29">
        <f aca="true" t="shared" si="29" ref="M62:N66">+M36*100/M48</f>
        <v>2.8916238499223326</v>
      </c>
      <c r="N62" s="91">
        <f t="shared" si="29"/>
        <v>3.334846365480635</v>
      </c>
      <c r="O62" s="25">
        <f t="shared" si="27"/>
        <v>77.6185603559373</v>
      </c>
      <c r="P62" s="25">
        <f aca="true" t="shared" si="30" ref="P62:R66">+P36*100/P48</f>
        <v>78.43840258033833</v>
      </c>
      <c r="Q62" s="25">
        <f t="shared" si="30"/>
        <v>83.74272712715833</v>
      </c>
      <c r="R62" s="25">
        <f t="shared" si="30"/>
        <v>73.49364896399997</v>
      </c>
      <c r="S62" s="25">
        <f aca="true" t="shared" si="31" ref="S62:T66">+S36*100/S48</f>
        <v>67.45270653757002</v>
      </c>
      <c r="T62" s="25">
        <f t="shared" si="31"/>
        <v>70.29756359692297</v>
      </c>
    </row>
    <row r="63" spans="1:20" ht="10.5" customHeight="1">
      <c r="A63" s="129" t="s">
        <v>38</v>
      </c>
      <c r="B63" s="128"/>
      <c r="C63" s="29">
        <f t="shared" si="27"/>
        <v>2.434092049715112</v>
      </c>
      <c r="D63" s="29">
        <f t="shared" si="27"/>
        <v>2.9321850037802832</v>
      </c>
      <c r="E63" s="29">
        <f t="shared" si="27"/>
        <v>2.943398364463918</v>
      </c>
      <c r="F63" s="29">
        <f t="shared" si="27"/>
        <v>3.244353431562621</v>
      </c>
      <c r="G63" s="29">
        <f t="shared" si="28"/>
        <v>2.788531966098148</v>
      </c>
      <c r="H63" s="91">
        <f t="shared" si="28"/>
        <v>3.3613501995991175</v>
      </c>
      <c r="I63" s="29">
        <f t="shared" si="27"/>
        <v>2.434092049715112</v>
      </c>
      <c r="J63" s="98">
        <f t="shared" si="27"/>
        <v>2.9321850037802832</v>
      </c>
      <c r="K63" s="29">
        <f t="shared" si="27"/>
        <v>2.943398364463918</v>
      </c>
      <c r="L63" s="29">
        <f t="shared" si="27"/>
        <v>3.244353431562621</v>
      </c>
      <c r="M63" s="29">
        <f t="shared" si="29"/>
        <v>2.788531966098148</v>
      </c>
      <c r="N63" s="91">
        <f t="shared" si="29"/>
        <v>3.3613501995991175</v>
      </c>
      <c r="O63" s="25">
        <f t="shared" si="27"/>
        <v>95.50617628258077</v>
      </c>
      <c r="P63" s="25">
        <f t="shared" si="30"/>
        <v>87.42849192261193</v>
      </c>
      <c r="Q63" s="25">
        <f t="shared" si="30"/>
        <v>81.99979659606709</v>
      </c>
      <c r="R63" s="25">
        <f t="shared" si="30"/>
        <v>80.77359996107441</v>
      </c>
      <c r="S63" s="25">
        <f t="shared" si="31"/>
        <v>65.04788940128006</v>
      </c>
      <c r="T63" s="25">
        <f t="shared" si="31"/>
        <v>70.85625649018249</v>
      </c>
    </row>
    <row r="64" spans="1:20" ht="10.5" customHeight="1">
      <c r="A64" s="130" t="s">
        <v>39</v>
      </c>
      <c r="B64" s="128"/>
      <c r="C64" s="29">
        <f t="shared" si="27"/>
        <v>1.6861244969943863</v>
      </c>
      <c r="D64" s="29">
        <f t="shared" si="27"/>
        <v>2.3554496604918396</v>
      </c>
      <c r="E64" s="29">
        <f t="shared" si="27"/>
        <v>2.6310990824983684</v>
      </c>
      <c r="F64" s="29">
        <f t="shared" si="27"/>
        <v>2.856092937628024</v>
      </c>
      <c r="G64" s="29">
        <f t="shared" si="28"/>
        <v>2.5881276299222726</v>
      </c>
      <c r="H64" s="91">
        <f t="shared" si="28"/>
        <v>2.9497563770347903</v>
      </c>
      <c r="I64" s="29">
        <f t="shared" si="27"/>
        <v>1.6861244969943863</v>
      </c>
      <c r="J64" s="98">
        <f t="shared" si="27"/>
        <v>2.3554496604918396</v>
      </c>
      <c r="K64" s="29">
        <f t="shared" si="27"/>
        <v>2.6310990824983684</v>
      </c>
      <c r="L64" s="29">
        <f t="shared" si="27"/>
        <v>2.856092937628024</v>
      </c>
      <c r="M64" s="29">
        <f t="shared" si="29"/>
        <v>2.5881276299222726</v>
      </c>
      <c r="N64" s="91">
        <f t="shared" si="29"/>
        <v>2.9497563770347903</v>
      </c>
      <c r="O64" s="25">
        <f t="shared" si="27"/>
        <v>66.15826359696271</v>
      </c>
      <c r="P64" s="25">
        <f t="shared" si="30"/>
        <v>70.23206630923106</v>
      </c>
      <c r="Q64" s="25">
        <f t="shared" si="30"/>
        <v>73.29948680876552</v>
      </c>
      <c r="R64" s="25">
        <f t="shared" si="30"/>
        <v>71.10720618514803</v>
      </c>
      <c r="S64" s="25">
        <f t="shared" si="31"/>
        <v>60.37307152090777</v>
      </c>
      <c r="T64" s="25">
        <f t="shared" si="31"/>
        <v>62.17998185956804</v>
      </c>
    </row>
    <row r="65" spans="1:20" ht="10.5" customHeight="1">
      <c r="A65" s="129" t="s">
        <v>40</v>
      </c>
      <c r="B65" s="128"/>
      <c r="C65" s="29">
        <f t="shared" si="27"/>
        <v>1.9222732971165901</v>
      </c>
      <c r="D65" s="29">
        <f t="shared" si="27"/>
        <v>2.596105841238143</v>
      </c>
      <c r="E65" s="29">
        <f t="shared" si="27"/>
        <v>2.996305924203037</v>
      </c>
      <c r="F65" s="29">
        <f t="shared" si="27"/>
        <v>3.9044606827353037</v>
      </c>
      <c r="G65" s="29">
        <f t="shared" si="28"/>
        <v>3.6165973665973667</v>
      </c>
      <c r="H65" s="91">
        <f t="shared" si="28"/>
        <v>4.151500954989369</v>
      </c>
      <c r="I65" s="29">
        <f t="shared" si="27"/>
        <v>1.9222732971165901</v>
      </c>
      <c r="J65" s="98">
        <f t="shared" si="27"/>
        <v>2.596105841238143</v>
      </c>
      <c r="K65" s="29">
        <f t="shared" si="27"/>
        <v>2.996305924203037</v>
      </c>
      <c r="L65" s="29">
        <f t="shared" si="27"/>
        <v>3.9044606827353037</v>
      </c>
      <c r="M65" s="29">
        <f t="shared" si="29"/>
        <v>3.6165973665973667</v>
      </c>
      <c r="N65" s="91">
        <f t="shared" si="29"/>
        <v>4.151500954989369</v>
      </c>
      <c r="O65" s="25">
        <f t="shared" si="27"/>
        <v>75.42400559551648</v>
      </c>
      <c r="P65" s="25">
        <f t="shared" si="30"/>
        <v>77.40767321240364</v>
      </c>
      <c r="Q65" s="25">
        <f t="shared" si="30"/>
        <v>83.47374221939161</v>
      </c>
      <c r="R65" s="25">
        <f t="shared" si="30"/>
        <v>97.20807301167108</v>
      </c>
      <c r="S65" s="25">
        <f t="shared" si="31"/>
        <v>84.36411286350162</v>
      </c>
      <c r="T65" s="25">
        <f t="shared" si="31"/>
        <v>87.51239800037688</v>
      </c>
    </row>
    <row r="66" spans="1:20" ht="10.5" customHeight="1">
      <c r="A66" s="129" t="s">
        <v>41</v>
      </c>
      <c r="B66" s="128"/>
      <c r="C66" s="29">
        <f t="shared" si="27"/>
        <v>2.555728553525994</v>
      </c>
      <c r="D66" s="29">
        <f t="shared" si="27"/>
        <v>2.8093245666467426</v>
      </c>
      <c r="E66" s="29">
        <f t="shared" si="27"/>
        <v>3.0512618174503707</v>
      </c>
      <c r="F66" s="29">
        <f t="shared" si="27"/>
        <v>3.195166831530468</v>
      </c>
      <c r="G66" s="29">
        <f t="shared" si="28"/>
        <v>3.226920017410359</v>
      </c>
      <c r="H66" s="91">
        <f t="shared" si="28"/>
        <v>4.0145653714957374</v>
      </c>
      <c r="I66" s="29">
        <f t="shared" si="27"/>
        <v>2.555728553525994</v>
      </c>
      <c r="J66" s="98">
        <f t="shared" si="27"/>
        <v>2.8093245666467426</v>
      </c>
      <c r="K66" s="29">
        <f t="shared" si="27"/>
        <v>3.0512618174503707</v>
      </c>
      <c r="L66" s="29">
        <f t="shared" si="27"/>
        <v>3.195166831530468</v>
      </c>
      <c r="M66" s="29">
        <f t="shared" si="29"/>
        <v>3.226920017410359</v>
      </c>
      <c r="N66" s="91">
        <f t="shared" si="29"/>
        <v>4.0145653714957374</v>
      </c>
      <c r="O66" s="25">
        <f t="shared" si="27"/>
        <v>100.27881311721426</v>
      </c>
      <c r="P66" s="25">
        <f t="shared" si="30"/>
        <v>83.76518189214319</v>
      </c>
      <c r="Q66" s="25">
        <f t="shared" si="30"/>
        <v>85.00475213039873</v>
      </c>
      <c r="R66" s="25">
        <f t="shared" si="30"/>
        <v>79.5490173629544</v>
      </c>
      <c r="S66" s="25">
        <f t="shared" si="31"/>
        <v>75.27413669673449</v>
      </c>
      <c r="T66" s="25">
        <f t="shared" si="31"/>
        <v>84.62583687151422</v>
      </c>
    </row>
    <row r="67" spans="1:20" ht="11.25">
      <c r="A67" s="101" t="s">
        <v>42</v>
      </c>
      <c r="B67" s="128"/>
      <c r="C67" s="29"/>
      <c r="D67" s="29"/>
      <c r="E67" s="29"/>
      <c r="F67" s="29"/>
      <c r="G67" s="29"/>
      <c r="H67" s="91"/>
      <c r="I67" s="29"/>
      <c r="J67" s="98"/>
      <c r="K67" s="29"/>
      <c r="L67" s="29"/>
      <c r="M67" s="29"/>
      <c r="N67" s="91"/>
      <c r="O67" s="25"/>
      <c r="P67" s="25"/>
      <c r="Q67" s="25"/>
      <c r="R67" s="25"/>
      <c r="S67" s="25"/>
      <c r="T67" s="25"/>
    </row>
    <row r="68" spans="1:20" ht="10.5" customHeight="1">
      <c r="A68" s="97" t="s">
        <v>36</v>
      </c>
      <c r="B68" s="128"/>
      <c r="C68" s="29">
        <f>+C42*100/C54</f>
        <v>2.3370343839541547</v>
      </c>
      <c r="D68" s="29">
        <f>+D42*100/D54</f>
        <v>3.103850641773629</v>
      </c>
      <c r="E68" s="29">
        <f aca="true" t="shared" si="32" ref="E68:F71">+E42*100/E54</f>
        <v>3.2674465510286406</v>
      </c>
      <c r="F68" s="29">
        <f t="shared" si="32"/>
        <v>3.8375986898389187</v>
      </c>
      <c r="G68" s="29">
        <f aca="true" t="shared" si="33" ref="G68:H71">+G42*100/G54</f>
        <v>3.735196915450289</v>
      </c>
      <c r="H68" s="91">
        <f t="shared" si="33"/>
        <v>4.173884798614119</v>
      </c>
      <c r="I68" s="92"/>
      <c r="J68" s="93"/>
      <c r="K68" s="92"/>
      <c r="L68" s="92"/>
      <c r="M68" s="92"/>
      <c r="N68" s="94"/>
      <c r="O68" s="131"/>
      <c r="P68" s="132"/>
      <c r="Q68" s="131"/>
      <c r="R68" s="131"/>
      <c r="S68" s="131"/>
      <c r="T68" s="131"/>
    </row>
    <row r="69" spans="1:20" ht="10.5" customHeight="1">
      <c r="A69" s="129" t="s">
        <v>43</v>
      </c>
      <c r="B69" s="128"/>
      <c r="C69" s="29">
        <f aca="true" t="shared" si="34" ref="C69:O71">+C43*100/C55</f>
        <v>0.7990411506192568</v>
      </c>
      <c r="D69" s="29">
        <f t="shared" si="34"/>
        <v>1.7599538372763992</v>
      </c>
      <c r="E69" s="29">
        <f t="shared" si="32"/>
        <v>2.534930139720559</v>
      </c>
      <c r="F69" s="29">
        <f t="shared" si="32"/>
        <v>3.6082474226804124</v>
      </c>
      <c r="G69" s="29">
        <f t="shared" si="33"/>
        <v>2.543778801843318</v>
      </c>
      <c r="H69" s="91">
        <f t="shared" si="33"/>
        <v>2.2797589969060414</v>
      </c>
      <c r="I69" s="29">
        <f t="shared" si="34"/>
        <v>0.7990411506192568</v>
      </c>
      <c r="J69" s="98">
        <f t="shared" si="34"/>
        <v>1.7599538372763992</v>
      </c>
      <c r="K69" s="29">
        <f t="shared" si="34"/>
        <v>2.534930139720559</v>
      </c>
      <c r="L69" s="29">
        <f t="shared" si="34"/>
        <v>3.6082474226804124</v>
      </c>
      <c r="M69" s="29">
        <f aca="true" t="shared" si="35" ref="M69:N71">+M43*100/M55</f>
        <v>2.543778801843318</v>
      </c>
      <c r="N69" s="91">
        <f t="shared" si="35"/>
        <v>2.2797589969060414</v>
      </c>
      <c r="O69" s="25">
        <f t="shared" si="34"/>
        <v>31.35188128855303</v>
      </c>
      <c r="P69" s="25">
        <f aca="true" t="shared" si="36" ref="P69:R71">+P43*100/P55</f>
        <v>52.47626246233249</v>
      </c>
      <c r="Q69" s="25">
        <f t="shared" si="36"/>
        <v>70.62032728967152</v>
      </c>
      <c r="R69" s="25">
        <f t="shared" si="36"/>
        <v>89.8333489331925</v>
      </c>
      <c r="S69" s="25">
        <f aca="true" t="shared" si="37" ref="S69:T71">+S43*100/S55</f>
        <v>59.33854952186728</v>
      </c>
      <c r="T69" s="25">
        <f t="shared" si="37"/>
        <v>48.05663754994664</v>
      </c>
    </row>
    <row r="70" spans="1:20" ht="10.5" customHeight="1">
      <c r="A70" s="129" t="s">
        <v>44</v>
      </c>
      <c r="B70" s="128"/>
      <c r="C70" s="29">
        <f t="shared" si="34"/>
        <v>1.3977635782747604</v>
      </c>
      <c r="D70" s="29">
        <f t="shared" si="34"/>
        <v>2.857142857142857</v>
      </c>
      <c r="E70" s="29">
        <f t="shared" si="32"/>
        <v>2.8077753779697625</v>
      </c>
      <c r="F70" s="29">
        <f t="shared" si="32"/>
        <v>4.860872552387495</v>
      </c>
      <c r="G70" s="29">
        <f t="shared" si="33"/>
        <v>3.6838978015448602</v>
      </c>
      <c r="H70" s="91">
        <f t="shared" si="33"/>
        <v>3.5069075451647183</v>
      </c>
      <c r="I70" s="29">
        <f t="shared" si="34"/>
        <v>1.3977635782747604</v>
      </c>
      <c r="J70" s="98">
        <f t="shared" si="34"/>
        <v>2.857142857142857</v>
      </c>
      <c r="K70" s="29">
        <f t="shared" si="34"/>
        <v>2.8077753779697625</v>
      </c>
      <c r="L70" s="29">
        <f t="shared" si="34"/>
        <v>4.860872552387495</v>
      </c>
      <c r="M70" s="29">
        <f t="shared" si="35"/>
        <v>3.6838978015448602</v>
      </c>
      <c r="N70" s="91">
        <f t="shared" si="35"/>
        <v>3.5069075451647183</v>
      </c>
      <c r="O70" s="25">
        <f t="shared" si="34"/>
        <v>54.84388099608004</v>
      </c>
      <c r="P70" s="25">
        <f t="shared" si="36"/>
        <v>85.19097222222221</v>
      </c>
      <c r="Q70" s="25">
        <f t="shared" si="36"/>
        <v>78.22149140960708</v>
      </c>
      <c r="R70" s="25">
        <f t="shared" si="36"/>
        <v>121.01954466138622</v>
      </c>
      <c r="S70" s="25">
        <f t="shared" si="37"/>
        <v>85.93402538462225</v>
      </c>
      <c r="T70" s="25">
        <f t="shared" si="37"/>
        <v>73.9245617838875</v>
      </c>
    </row>
    <row r="71" spans="1:20" ht="10.5" customHeight="1">
      <c r="A71" s="133" t="s">
        <v>45</v>
      </c>
      <c r="B71" s="134"/>
      <c r="C71" s="44">
        <f t="shared" si="34"/>
        <v>1.3120899718837864</v>
      </c>
      <c r="D71" s="44">
        <f t="shared" si="34"/>
        <v>2.9411764705882355</v>
      </c>
      <c r="E71" s="44">
        <f t="shared" si="32"/>
        <v>3.1269543464665417</v>
      </c>
      <c r="F71" s="44">
        <f t="shared" si="32"/>
        <v>3.885663242518982</v>
      </c>
      <c r="G71" s="44">
        <f t="shared" si="33"/>
        <v>3.2662362324344856</v>
      </c>
      <c r="H71" s="109">
        <f t="shared" si="33"/>
        <v>4.2105263157894735</v>
      </c>
      <c r="I71" s="44">
        <f t="shared" si="34"/>
        <v>1.3120899718837864</v>
      </c>
      <c r="J71" s="110">
        <f t="shared" si="34"/>
        <v>2.9411764705882355</v>
      </c>
      <c r="K71" s="44">
        <f t="shared" si="34"/>
        <v>3.1269543464665417</v>
      </c>
      <c r="L71" s="44">
        <f t="shared" si="34"/>
        <v>3.885663242518982</v>
      </c>
      <c r="M71" s="44">
        <f t="shared" si="35"/>
        <v>3.2662362324344856</v>
      </c>
      <c r="N71" s="109">
        <f t="shared" si="35"/>
        <v>4.2105263157894735</v>
      </c>
      <c r="O71" s="40">
        <f t="shared" si="34"/>
        <v>51.48231603155929</v>
      </c>
      <c r="P71" s="40">
        <f t="shared" si="36"/>
        <v>87.69658905228758</v>
      </c>
      <c r="Q71" s="40">
        <f t="shared" si="36"/>
        <v>87.1134615929381</v>
      </c>
      <c r="R71" s="40">
        <f t="shared" si="36"/>
        <v>96.74007932715006</v>
      </c>
      <c r="S71" s="40">
        <f t="shared" si="37"/>
        <v>76.19126328436504</v>
      </c>
      <c r="T71" s="40">
        <f t="shared" si="37"/>
        <v>88.75663494563076</v>
      </c>
    </row>
    <row r="72" spans="1:18" ht="12.75" customHeight="1">
      <c r="A72" s="135" t="s">
        <v>47</v>
      </c>
      <c r="B72" s="122"/>
      <c r="C72" s="29"/>
      <c r="D72" s="29"/>
      <c r="E72" s="29"/>
      <c r="F72" s="29"/>
      <c r="G72" s="29"/>
      <c r="H72" s="29"/>
      <c r="I72" s="29"/>
      <c r="J72" s="98"/>
      <c r="K72" s="29"/>
      <c r="L72" s="29"/>
      <c r="M72" s="29"/>
      <c r="N72" s="29"/>
      <c r="O72" s="99"/>
      <c r="P72" s="99"/>
      <c r="Q72" s="99"/>
      <c r="R72" s="31"/>
    </row>
    <row r="73" spans="1:18" ht="10.5" customHeight="1">
      <c r="A73" s="66" t="s">
        <v>48</v>
      </c>
      <c r="B73" s="122"/>
      <c r="C73" s="29"/>
      <c r="D73" s="29"/>
      <c r="E73" s="29"/>
      <c r="F73" s="29"/>
      <c r="G73" s="29"/>
      <c r="H73" s="29"/>
      <c r="I73" s="29"/>
      <c r="J73" s="98"/>
      <c r="K73" s="29"/>
      <c r="L73" s="29"/>
      <c r="M73" s="29"/>
      <c r="N73" s="29"/>
      <c r="O73" s="99"/>
      <c r="P73" s="99"/>
      <c r="Q73" s="99"/>
      <c r="R73" s="31"/>
    </row>
    <row r="74" spans="1:18" ht="10.5" customHeight="1">
      <c r="A74" s="66" t="s">
        <v>49</v>
      </c>
      <c r="B74" s="122"/>
      <c r="C74" s="29"/>
      <c r="D74" s="29"/>
      <c r="E74" s="29"/>
      <c r="F74" s="29"/>
      <c r="G74" s="29"/>
      <c r="H74" s="29"/>
      <c r="I74" s="29"/>
      <c r="J74" s="98"/>
      <c r="K74" s="29"/>
      <c r="L74" s="29"/>
      <c r="M74" s="29"/>
      <c r="N74" s="29"/>
      <c r="O74" s="99"/>
      <c r="P74" s="99"/>
      <c r="Q74" s="99"/>
      <c r="R74" s="31"/>
    </row>
    <row r="75" spans="1:18" ht="10.5" customHeight="1">
      <c r="A75" s="66"/>
      <c r="B75" s="122"/>
      <c r="C75" s="29"/>
      <c r="D75" s="29"/>
      <c r="E75" s="29"/>
      <c r="F75" s="29"/>
      <c r="G75" s="29"/>
      <c r="H75" s="29"/>
      <c r="I75" s="29"/>
      <c r="J75" s="98"/>
      <c r="K75" s="29"/>
      <c r="L75" s="29"/>
      <c r="M75" s="29"/>
      <c r="N75" s="29"/>
      <c r="O75" s="99"/>
      <c r="P75" s="99"/>
      <c r="Q75" s="99"/>
      <c r="R75" s="31"/>
    </row>
    <row r="76" spans="1:18" ht="10.5" customHeight="1">
      <c r="A76" s="66"/>
      <c r="B76" s="122"/>
      <c r="C76" s="29"/>
      <c r="D76" s="29"/>
      <c r="E76" s="29"/>
      <c r="F76" s="29"/>
      <c r="G76" s="29"/>
      <c r="H76" s="29"/>
      <c r="I76" s="29"/>
      <c r="J76" s="98"/>
      <c r="K76" s="29"/>
      <c r="L76" s="29"/>
      <c r="M76" s="29"/>
      <c r="N76" s="29"/>
      <c r="O76" s="99"/>
      <c r="P76" s="99"/>
      <c r="Q76" s="99"/>
      <c r="R76" s="31"/>
    </row>
    <row r="77" spans="1:15" ht="11.25">
      <c r="A77" s="71" t="s">
        <v>50</v>
      </c>
      <c r="C77" s="31"/>
      <c r="O77" s="47"/>
    </row>
    <row r="78" spans="1:15" ht="11.25">
      <c r="A78" s="71" t="s">
        <v>51</v>
      </c>
      <c r="C78" s="31"/>
      <c r="O78" s="47"/>
    </row>
    <row r="79" spans="1:20" ht="12.75" customHeight="1">
      <c r="A79" s="72" t="s">
        <v>25</v>
      </c>
      <c r="B79" s="73"/>
      <c r="C79" s="9" t="s">
        <v>52</v>
      </c>
      <c r="D79" s="10"/>
      <c r="E79" s="10"/>
      <c r="F79" s="10"/>
      <c r="G79" s="10"/>
      <c r="H79" s="11"/>
      <c r="I79" s="9" t="s">
        <v>53</v>
      </c>
      <c r="J79" s="10"/>
      <c r="K79" s="10"/>
      <c r="L79" s="10"/>
      <c r="M79" s="10"/>
      <c r="N79" s="11"/>
      <c r="O79" s="9" t="s">
        <v>54</v>
      </c>
      <c r="P79" s="10"/>
      <c r="Q79" s="10"/>
      <c r="R79" s="10"/>
      <c r="S79" s="10"/>
      <c r="T79" s="10"/>
    </row>
    <row r="80" spans="1:20" ht="18" customHeight="1">
      <c r="A80" s="74"/>
      <c r="B80" s="75"/>
      <c r="C80" s="76" t="s">
        <v>29</v>
      </c>
      <c r="D80" s="77" t="s">
        <v>30</v>
      </c>
      <c r="E80" s="77" t="s">
        <v>31</v>
      </c>
      <c r="F80" s="77" t="s">
        <v>32</v>
      </c>
      <c r="G80" s="77" t="s">
        <v>33</v>
      </c>
      <c r="H80" s="78" t="s">
        <v>34</v>
      </c>
      <c r="I80" s="76" t="s">
        <v>29</v>
      </c>
      <c r="J80" s="77" t="s">
        <v>30</v>
      </c>
      <c r="K80" s="77" t="s">
        <v>31</v>
      </c>
      <c r="L80" s="77" t="s">
        <v>32</v>
      </c>
      <c r="M80" s="77" t="s">
        <v>33</v>
      </c>
      <c r="N80" s="78" t="s">
        <v>34</v>
      </c>
      <c r="O80" s="76" t="s">
        <v>29</v>
      </c>
      <c r="P80" s="77" t="s">
        <v>30</v>
      </c>
      <c r="Q80" s="77" t="s">
        <v>31</v>
      </c>
      <c r="R80" s="77" t="s">
        <v>32</v>
      </c>
      <c r="S80" s="77" t="s">
        <v>33</v>
      </c>
      <c r="T80" s="77" t="s">
        <v>34</v>
      </c>
    </row>
    <row r="81" spans="1:19" ht="11.25" customHeight="1">
      <c r="A81" s="136" t="s">
        <v>55</v>
      </c>
      <c r="B81" s="137"/>
      <c r="C81" s="138"/>
      <c r="D81" s="139"/>
      <c r="E81" s="139"/>
      <c r="F81" s="139"/>
      <c r="G81" s="139"/>
      <c r="H81" s="140"/>
      <c r="I81" s="139"/>
      <c r="J81" s="139"/>
      <c r="K81" s="139"/>
      <c r="L81" s="139"/>
      <c r="M81" s="139"/>
      <c r="N81" s="140"/>
      <c r="O81" s="139"/>
      <c r="P81" s="139"/>
      <c r="Q81" s="139"/>
      <c r="R81" s="139"/>
      <c r="S81" s="139"/>
    </row>
    <row r="82" spans="1:19" ht="11.25" customHeight="1">
      <c r="A82" s="97" t="s">
        <v>56</v>
      </c>
      <c r="C82" s="90">
        <v>414</v>
      </c>
      <c r="D82" s="29">
        <v>687</v>
      </c>
      <c r="E82" s="29">
        <v>1093</v>
      </c>
      <c r="F82" s="29">
        <v>1717</v>
      </c>
      <c r="G82" s="29">
        <v>2152</v>
      </c>
      <c r="H82" s="91">
        <v>2952</v>
      </c>
      <c r="I82" s="141"/>
      <c r="J82" s="141"/>
      <c r="K82" s="141"/>
      <c r="L82" s="141"/>
      <c r="M82" s="141"/>
      <c r="N82" s="142"/>
      <c r="O82" s="141"/>
      <c r="P82" s="141"/>
      <c r="Q82" s="141"/>
      <c r="R82" s="141"/>
      <c r="S82" s="141"/>
    </row>
    <row r="83" spans="1:20" ht="11.25" customHeight="1">
      <c r="A83" s="129" t="s">
        <v>57</v>
      </c>
      <c r="C83" s="90">
        <v>192</v>
      </c>
      <c r="D83" s="29">
        <v>409</v>
      </c>
      <c r="E83" s="29">
        <v>497</v>
      </c>
      <c r="F83" s="29">
        <v>676</v>
      </c>
      <c r="G83" s="29">
        <v>814</v>
      </c>
      <c r="H83" s="91">
        <v>1180</v>
      </c>
      <c r="I83" s="29">
        <f aca="true" t="shared" si="38" ref="I83:L84">+C83/4</f>
        <v>48</v>
      </c>
      <c r="J83" s="29">
        <f t="shared" si="38"/>
        <v>102.25</v>
      </c>
      <c r="K83" s="29">
        <f t="shared" si="38"/>
        <v>124.25</v>
      </c>
      <c r="L83" s="29">
        <f t="shared" si="38"/>
        <v>169</v>
      </c>
      <c r="M83" s="29">
        <f>+G83/4</f>
        <v>203.5</v>
      </c>
      <c r="N83" s="91">
        <f>+H83/4</f>
        <v>295</v>
      </c>
      <c r="O83" s="143">
        <f aca="true" t="shared" si="39" ref="O83:R84">+I83/C$9</f>
        <v>0.06808510638297872</v>
      </c>
      <c r="P83" s="143">
        <f t="shared" si="39"/>
        <v>0.08875868055555555</v>
      </c>
      <c r="Q83" s="143">
        <f t="shared" si="39"/>
        <v>0.07215447154471545</v>
      </c>
      <c r="R83" s="143">
        <f t="shared" si="39"/>
        <v>0.0730652831820147</v>
      </c>
      <c r="S83" s="143">
        <f>+M83/G$9</f>
        <v>0.07107928746070555</v>
      </c>
      <c r="T83" s="143">
        <f>+N83/H$9</f>
        <v>0.07608976012380707</v>
      </c>
    </row>
    <row r="84" spans="1:20" ht="11.25" customHeight="1">
      <c r="A84" s="133" t="s">
        <v>58</v>
      </c>
      <c r="B84" s="144"/>
      <c r="C84" s="108">
        <v>774</v>
      </c>
      <c r="D84" s="44">
        <v>1412</v>
      </c>
      <c r="E84" s="44">
        <v>1892</v>
      </c>
      <c r="F84" s="44">
        <v>3049</v>
      </c>
      <c r="G84" s="44">
        <v>3974</v>
      </c>
      <c r="H84" s="109">
        <v>5747</v>
      </c>
      <c r="I84" s="44">
        <f t="shared" si="38"/>
        <v>193.5</v>
      </c>
      <c r="J84" s="44">
        <f t="shared" si="38"/>
        <v>353</v>
      </c>
      <c r="K84" s="44">
        <f t="shared" si="38"/>
        <v>473</v>
      </c>
      <c r="L84" s="44">
        <f t="shared" si="38"/>
        <v>762.25</v>
      </c>
      <c r="M84" s="44">
        <f>+G84/4</f>
        <v>993.5</v>
      </c>
      <c r="N84" s="109">
        <f>+H84/4</f>
        <v>1436.75</v>
      </c>
      <c r="O84" s="145">
        <f t="shared" si="39"/>
        <v>0.274468085106383</v>
      </c>
      <c r="P84" s="145">
        <f t="shared" si="39"/>
        <v>0.3064236111111111</v>
      </c>
      <c r="Q84" s="145">
        <f t="shared" si="39"/>
        <v>0.27468060394889665</v>
      </c>
      <c r="R84" s="145">
        <f t="shared" si="39"/>
        <v>0.3295503674881107</v>
      </c>
      <c r="S84" s="145">
        <f>+M84/G$9</f>
        <v>0.3470136220747468</v>
      </c>
      <c r="T84" s="145">
        <f>+N84/H$9</f>
        <v>0.37058292494196543</v>
      </c>
    </row>
    <row r="85" spans="1:18" ht="11.25" customHeight="1">
      <c r="A85" s="146" t="s">
        <v>3</v>
      </c>
      <c r="B85" s="97"/>
      <c r="C85" s="90"/>
      <c r="D85" s="29"/>
      <c r="E85" s="29"/>
      <c r="F85" s="29"/>
      <c r="G85" s="102"/>
      <c r="H85" s="103"/>
      <c r="I85" s="147"/>
      <c r="J85" s="147"/>
      <c r="K85" s="147"/>
      <c r="L85" s="147"/>
      <c r="M85" s="147"/>
      <c r="N85" s="148"/>
      <c r="O85" s="147"/>
      <c r="P85" s="147"/>
      <c r="Q85" s="147"/>
      <c r="R85" s="147"/>
    </row>
    <row r="86" spans="1:18" ht="11.25" customHeight="1">
      <c r="A86" s="97" t="s">
        <v>56</v>
      </c>
      <c r="C86" s="90">
        <v>16752</v>
      </c>
      <c r="D86" s="29">
        <v>23070</v>
      </c>
      <c r="E86" s="29">
        <v>32971</v>
      </c>
      <c r="F86" s="29">
        <v>43846</v>
      </c>
      <c r="G86" s="29">
        <v>56027</v>
      </c>
      <c r="H86" s="91">
        <v>68233</v>
      </c>
      <c r="I86" s="141"/>
      <c r="J86" s="141"/>
      <c r="K86" s="141"/>
      <c r="L86" s="141"/>
      <c r="M86" s="141"/>
      <c r="N86" s="142"/>
      <c r="O86" s="149"/>
      <c r="P86" s="149"/>
      <c r="Q86" s="149"/>
      <c r="R86" s="149"/>
    </row>
    <row r="87" spans="1:20" ht="11.25" customHeight="1">
      <c r="A87" s="129" t="s">
        <v>57</v>
      </c>
      <c r="C87" s="90">
        <v>12657</v>
      </c>
      <c r="D87" s="29">
        <v>17143</v>
      </c>
      <c r="E87" s="29">
        <v>21286</v>
      </c>
      <c r="F87" s="29">
        <v>28491</v>
      </c>
      <c r="G87" s="29">
        <v>36004</v>
      </c>
      <c r="H87" s="91">
        <v>42400</v>
      </c>
      <c r="I87" s="150">
        <f aca="true" t="shared" si="40" ref="I87:L88">+C87/4</f>
        <v>3164.25</v>
      </c>
      <c r="J87" s="150">
        <f t="shared" si="40"/>
        <v>4285.75</v>
      </c>
      <c r="K87" s="150">
        <f t="shared" si="40"/>
        <v>5321.5</v>
      </c>
      <c r="L87" s="25">
        <f t="shared" si="40"/>
        <v>7122.75</v>
      </c>
      <c r="M87" s="25">
        <f>+G87/4</f>
        <v>9001</v>
      </c>
      <c r="N87" s="151">
        <f>+H87/4</f>
        <v>10600</v>
      </c>
      <c r="O87" s="143">
        <f aca="true" t="shared" si="41" ref="O87:R88">+I87/I$9</f>
        <v>0.11438977658882221</v>
      </c>
      <c r="P87" s="143">
        <f t="shared" si="41"/>
        <v>0.12477073568371713</v>
      </c>
      <c r="Q87" s="143">
        <f t="shared" si="41"/>
        <v>0.11092697975944803</v>
      </c>
      <c r="R87" s="143">
        <f t="shared" si="41"/>
        <v>0.12368891744521238</v>
      </c>
      <c r="S87" s="143">
        <f>+M87/M$9</f>
        <v>0.13477577300291982</v>
      </c>
      <c r="T87" s="143">
        <f>+N87/N$9</f>
        <v>0.1297016861219196</v>
      </c>
    </row>
    <row r="88" spans="1:20" ht="11.25" customHeight="1" thickBot="1">
      <c r="A88" s="152" t="s">
        <v>59</v>
      </c>
      <c r="B88" s="153"/>
      <c r="C88" s="116">
        <v>40942</v>
      </c>
      <c r="D88" s="117">
        <v>56584</v>
      </c>
      <c r="E88" s="117">
        <v>76424</v>
      </c>
      <c r="F88" s="117">
        <v>99206</v>
      </c>
      <c r="G88" s="117">
        <v>123726</v>
      </c>
      <c r="H88" s="118">
        <v>147907</v>
      </c>
      <c r="I88" s="117">
        <f t="shared" si="40"/>
        <v>10235.5</v>
      </c>
      <c r="J88" s="117">
        <f t="shared" si="40"/>
        <v>14146</v>
      </c>
      <c r="K88" s="117">
        <f t="shared" si="40"/>
        <v>19106</v>
      </c>
      <c r="L88" s="117">
        <f t="shared" si="40"/>
        <v>24801.5</v>
      </c>
      <c r="M88" s="117">
        <f>+G88/4</f>
        <v>30931.5</v>
      </c>
      <c r="N88" s="118">
        <f>+H88/4</f>
        <v>36976.75</v>
      </c>
      <c r="O88" s="154">
        <f t="shared" si="41"/>
        <v>0.3700202443785699</v>
      </c>
      <c r="P88" s="154">
        <f t="shared" si="41"/>
        <v>0.41183149436664823</v>
      </c>
      <c r="Q88" s="154">
        <f t="shared" si="41"/>
        <v>0.3982656911179205</v>
      </c>
      <c r="R88" s="154">
        <f t="shared" si="41"/>
        <v>0.43068627791477093</v>
      </c>
      <c r="S88" s="154">
        <f>+M88/M$9</f>
        <v>0.4631504080257543</v>
      </c>
      <c r="T88" s="154">
        <f>+N88/N$9</f>
        <v>0.4524478134253481</v>
      </c>
    </row>
    <row r="89" spans="1:18" ht="13.5" customHeight="1" thickTop="1">
      <c r="A89" s="123" t="s">
        <v>46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1:20" ht="11.25" customHeight="1">
      <c r="A90" s="97" t="s">
        <v>56</v>
      </c>
      <c r="C90" s="90">
        <f aca="true" t="shared" si="42" ref="C90:G92">+C82*100/C86</f>
        <v>2.4713467048710602</v>
      </c>
      <c r="D90" s="29">
        <f t="shared" si="42"/>
        <v>2.977893368010403</v>
      </c>
      <c r="E90" s="83">
        <f t="shared" si="42"/>
        <v>3.3150344241909555</v>
      </c>
      <c r="F90" s="83">
        <f t="shared" si="42"/>
        <v>3.9159786525566758</v>
      </c>
      <c r="G90" s="83">
        <f t="shared" si="42"/>
        <v>3.8410052296214325</v>
      </c>
      <c r="H90" s="84">
        <f>+H82*100/H86</f>
        <v>4.326352351501473</v>
      </c>
      <c r="I90" s="155"/>
      <c r="J90" s="141"/>
      <c r="K90" s="156"/>
      <c r="L90" s="156"/>
      <c r="M90" s="156"/>
      <c r="N90" s="157"/>
      <c r="O90" s="155"/>
      <c r="P90" s="141"/>
      <c r="Q90" s="141"/>
      <c r="R90" s="156"/>
      <c r="S90" s="156"/>
      <c r="T90" s="156"/>
    </row>
    <row r="91" spans="1:20" ht="11.25" customHeight="1">
      <c r="A91" s="97" t="s">
        <v>57</v>
      </c>
      <c r="C91" s="90">
        <f t="shared" si="42"/>
        <v>1.5169471438729556</v>
      </c>
      <c r="D91" s="29">
        <f t="shared" si="42"/>
        <v>2.3858134515545704</v>
      </c>
      <c r="E91" s="29">
        <f t="shared" si="42"/>
        <v>2.3348679883491497</v>
      </c>
      <c r="F91" s="29">
        <f t="shared" si="42"/>
        <v>2.372679091642975</v>
      </c>
      <c r="G91" s="29">
        <f t="shared" si="42"/>
        <v>2.2608599044550606</v>
      </c>
      <c r="H91" s="91">
        <f>+H83*100/H87</f>
        <v>2.7830188679245285</v>
      </c>
      <c r="I91" s="158">
        <f aca="true" t="shared" si="43" ref="I91:L92">+I83*100/I87</f>
        <v>1.5169471438729556</v>
      </c>
      <c r="J91" s="158">
        <f t="shared" si="43"/>
        <v>2.3858134515545704</v>
      </c>
      <c r="K91" s="150">
        <f t="shared" si="43"/>
        <v>2.3348679883491497</v>
      </c>
      <c r="L91" s="150">
        <f t="shared" si="43"/>
        <v>2.372679091642975</v>
      </c>
      <c r="M91" s="150">
        <f>+M83*100/M87</f>
        <v>2.2608599044550606</v>
      </c>
      <c r="N91" s="159">
        <f>+N83*100/N87</f>
        <v>2.7830188679245285</v>
      </c>
      <c r="O91" s="158">
        <f aca="true" t="shared" si="44" ref="O91:T92">+O83*100/O87</f>
        <v>59.52027218980667</v>
      </c>
      <c r="P91" s="158">
        <f t="shared" si="44"/>
        <v>71.13741861757634</v>
      </c>
      <c r="Q91" s="158">
        <f t="shared" si="44"/>
        <v>65.04681881827744</v>
      </c>
      <c r="R91" s="158">
        <f t="shared" si="44"/>
        <v>59.071810709620564</v>
      </c>
      <c r="S91" s="158">
        <f t="shared" si="44"/>
        <v>52.73892026511743</v>
      </c>
      <c r="T91" s="158">
        <f t="shared" si="44"/>
        <v>58.66520505545524</v>
      </c>
    </row>
    <row r="92" spans="1:20" ht="11.25" customHeight="1">
      <c r="A92" s="107" t="s">
        <v>59</v>
      </c>
      <c r="B92" s="134"/>
      <c r="C92" s="108">
        <f t="shared" si="42"/>
        <v>1.890479214498559</v>
      </c>
      <c r="D92" s="44">
        <f t="shared" si="42"/>
        <v>2.4954050615014847</v>
      </c>
      <c r="E92" s="44">
        <f t="shared" si="42"/>
        <v>2.4756620956767508</v>
      </c>
      <c r="F92" s="44">
        <f t="shared" si="42"/>
        <v>3.0734028183779207</v>
      </c>
      <c r="G92" s="44">
        <f t="shared" si="42"/>
        <v>3.2119360522444755</v>
      </c>
      <c r="H92" s="109">
        <f>+H84*100/H88</f>
        <v>3.8855497035299207</v>
      </c>
      <c r="I92" s="160">
        <f t="shared" si="43"/>
        <v>1.890479214498559</v>
      </c>
      <c r="J92" s="160">
        <f t="shared" si="43"/>
        <v>2.4954050615014847</v>
      </c>
      <c r="K92" s="160">
        <f t="shared" si="43"/>
        <v>2.4756620956767508</v>
      </c>
      <c r="L92" s="160">
        <f t="shared" si="43"/>
        <v>3.0734028183779207</v>
      </c>
      <c r="M92" s="160">
        <f>+M84*100/M88</f>
        <v>3.2119360522444755</v>
      </c>
      <c r="N92" s="161">
        <f>+N84*100/N88</f>
        <v>3.8855497035299207</v>
      </c>
      <c r="O92" s="160">
        <f t="shared" si="44"/>
        <v>74.1765050091619</v>
      </c>
      <c r="P92" s="160">
        <f t="shared" si="44"/>
        <v>74.40509414714799</v>
      </c>
      <c r="Q92" s="160">
        <f t="shared" si="44"/>
        <v>68.96918566544761</v>
      </c>
      <c r="R92" s="160">
        <f t="shared" si="44"/>
        <v>76.51749878906656</v>
      </c>
      <c r="S92" s="160">
        <f t="shared" si="44"/>
        <v>74.92460679327534</v>
      </c>
      <c r="T92" s="160">
        <f t="shared" si="44"/>
        <v>81.90622519233591</v>
      </c>
    </row>
    <row r="93" spans="1:2" ht="12.75" customHeight="1">
      <c r="A93" s="135" t="s">
        <v>60</v>
      </c>
      <c r="B93" s="135"/>
    </row>
    <row r="94" ht="11.25">
      <c r="B94" s="135"/>
    </row>
    <row r="95" spans="3:15" ht="11.25">
      <c r="C95" s="34"/>
      <c r="D95" s="34"/>
      <c r="E95" s="34"/>
      <c r="F95" s="34"/>
      <c r="G95" s="34"/>
      <c r="H95" s="34"/>
      <c r="I95" s="34"/>
      <c r="J95" s="34"/>
      <c r="K95" s="34"/>
      <c r="L95" s="34"/>
      <c r="O95" s="34"/>
    </row>
    <row r="96" spans="1:15" ht="11.25">
      <c r="A96" s="6" t="s">
        <v>61</v>
      </c>
      <c r="O96" s="34"/>
    </row>
    <row r="97" spans="1:15" ht="12.75" customHeight="1">
      <c r="A97" s="7" t="s">
        <v>62</v>
      </c>
      <c r="B97" s="8"/>
      <c r="C97" s="162" t="s">
        <v>63</v>
      </c>
      <c r="D97" s="163"/>
      <c r="E97" s="163"/>
      <c r="F97" s="163"/>
      <c r="G97" s="163"/>
      <c r="H97" s="164"/>
      <c r="I97" s="165" t="s">
        <v>64</v>
      </c>
      <c r="J97" s="166"/>
      <c r="K97" s="166"/>
      <c r="L97" s="166"/>
      <c r="M97" s="166"/>
      <c r="N97" s="166"/>
      <c r="O97" s="34"/>
    </row>
    <row r="98" spans="1:15" ht="12.75" customHeight="1">
      <c r="A98" s="13"/>
      <c r="B98" s="14"/>
      <c r="C98" s="167">
        <v>2000</v>
      </c>
      <c r="D98" s="168">
        <v>2002</v>
      </c>
      <c r="E98" s="168">
        <v>2004</v>
      </c>
      <c r="F98" s="168">
        <v>2006</v>
      </c>
      <c r="G98" s="168">
        <v>2008</v>
      </c>
      <c r="H98" s="169">
        <v>2010</v>
      </c>
      <c r="I98" s="170">
        <v>2000</v>
      </c>
      <c r="J98" s="171">
        <v>2002</v>
      </c>
      <c r="K98" s="171">
        <v>2004</v>
      </c>
      <c r="L98" s="171">
        <v>2006</v>
      </c>
      <c r="M98" s="171">
        <v>2008</v>
      </c>
      <c r="N98" s="56">
        <v>2010</v>
      </c>
      <c r="O98" s="34"/>
    </row>
    <row r="99" spans="1:14" ht="11.25">
      <c r="A99" s="136" t="s">
        <v>55</v>
      </c>
      <c r="B99" s="101"/>
      <c r="C99" s="172">
        <f aca="true" t="shared" si="45" ref="C99:H99">+C100+C101+C102</f>
        <v>9669.967649999991</v>
      </c>
      <c r="D99" s="172">
        <f t="shared" si="45"/>
        <v>14601.919999999998</v>
      </c>
      <c r="E99" s="172">
        <f t="shared" si="45"/>
        <v>29497.55</v>
      </c>
      <c r="F99" s="172">
        <f t="shared" si="45"/>
        <v>43636.99</v>
      </c>
      <c r="G99" s="172">
        <f t="shared" si="45"/>
        <v>62327.24</v>
      </c>
      <c r="H99" s="172">
        <f t="shared" si="45"/>
        <v>72654.81</v>
      </c>
      <c r="I99" s="173">
        <f aca="true" t="shared" si="46" ref="I99:N99">SUM(I100:I102)</f>
        <v>100</v>
      </c>
      <c r="J99" s="172">
        <f t="shared" si="46"/>
        <v>100</v>
      </c>
      <c r="K99" s="172">
        <f t="shared" si="46"/>
        <v>100</v>
      </c>
      <c r="L99" s="172">
        <f t="shared" si="46"/>
        <v>100</v>
      </c>
      <c r="M99" s="172">
        <f t="shared" si="46"/>
        <v>100</v>
      </c>
      <c r="N99" s="172">
        <f t="shared" si="46"/>
        <v>100.00000000000001</v>
      </c>
    </row>
    <row r="100" spans="1:14" ht="11.25">
      <c r="A100" s="174" t="s">
        <v>65</v>
      </c>
      <c r="B100" s="128"/>
      <c r="C100" s="25">
        <v>7972.750009999992</v>
      </c>
      <c r="D100" s="25">
        <v>9035.31</v>
      </c>
      <c r="E100" s="25">
        <v>13623.69</v>
      </c>
      <c r="F100" s="25">
        <v>21203.22</v>
      </c>
      <c r="G100" s="25">
        <v>26552.02</v>
      </c>
      <c r="H100" s="25">
        <v>35877.9</v>
      </c>
      <c r="I100" s="24">
        <f aca="true" t="shared" si="47" ref="I100:L102">+C100*100/C$99</f>
        <v>82.44856961853434</v>
      </c>
      <c r="J100" s="25">
        <f t="shared" si="47"/>
        <v>61.8775476101773</v>
      </c>
      <c r="K100" s="25">
        <f t="shared" si="47"/>
        <v>46.18583577280147</v>
      </c>
      <c r="L100" s="25">
        <f t="shared" si="47"/>
        <v>48.59001503082592</v>
      </c>
      <c r="M100" s="25">
        <f aca="true" t="shared" si="48" ref="M100:N102">+G100*100/G$99</f>
        <v>42.60098794684315</v>
      </c>
      <c r="N100" s="25">
        <f t="shared" si="48"/>
        <v>49.3813141896593</v>
      </c>
    </row>
    <row r="101" spans="1:14" ht="11.25">
      <c r="A101" s="174" t="s">
        <v>66</v>
      </c>
      <c r="B101" s="128"/>
      <c r="C101" s="25">
        <v>114.68075999999999</v>
      </c>
      <c r="D101" s="25">
        <v>881.17</v>
      </c>
      <c r="E101" s="25">
        <v>684.22</v>
      </c>
      <c r="F101" s="25">
        <v>334.26</v>
      </c>
      <c r="G101" s="25">
        <v>85.98</v>
      </c>
      <c r="H101" s="25">
        <v>0.010000000002037268</v>
      </c>
      <c r="I101" s="24">
        <f t="shared" si="47"/>
        <v>1.1859477110039773</v>
      </c>
      <c r="J101" s="25">
        <f t="shared" si="47"/>
        <v>6.034617365387566</v>
      </c>
      <c r="K101" s="25">
        <f t="shared" si="47"/>
        <v>2.3195824737986714</v>
      </c>
      <c r="L101" s="25">
        <f t="shared" si="47"/>
        <v>0.7660015046867349</v>
      </c>
      <c r="M101" s="25">
        <f t="shared" si="48"/>
        <v>0.13794931397571913</v>
      </c>
      <c r="N101" s="25">
        <f t="shared" si="48"/>
        <v>1.3763713650943782E-05</v>
      </c>
    </row>
    <row r="102" spans="1:14" ht="11.25">
      <c r="A102" s="174" t="s">
        <v>67</v>
      </c>
      <c r="B102" s="128"/>
      <c r="C102" s="25">
        <v>1582.53688</v>
      </c>
      <c r="D102" s="25">
        <v>4685.44</v>
      </c>
      <c r="E102" s="25">
        <v>15189.64</v>
      </c>
      <c r="F102" s="25">
        <v>22099.51</v>
      </c>
      <c r="G102" s="25">
        <v>35689.24</v>
      </c>
      <c r="H102" s="25">
        <v>36776.9</v>
      </c>
      <c r="I102" s="39">
        <f t="shared" si="47"/>
        <v>16.36548267046169</v>
      </c>
      <c r="J102" s="40">
        <f t="shared" si="47"/>
        <v>32.087835024435144</v>
      </c>
      <c r="K102" s="40">
        <f t="shared" si="47"/>
        <v>51.494581753399856</v>
      </c>
      <c r="L102" s="40">
        <f t="shared" si="47"/>
        <v>50.643983464487356</v>
      </c>
      <c r="M102" s="25">
        <f t="shared" si="48"/>
        <v>57.261062739181135</v>
      </c>
      <c r="N102" s="25">
        <f t="shared" si="48"/>
        <v>50.61867204662706</v>
      </c>
    </row>
    <row r="103" spans="1:14" ht="11.25">
      <c r="A103" s="136" t="s">
        <v>68</v>
      </c>
      <c r="B103" s="175"/>
      <c r="C103" s="173">
        <f aca="true" t="shared" si="49" ref="C103:H103">+C104+C105+C106</f>
        <v>426612.63171000057</v>
      </c>
      <c r="D103" s="172">
        <f t="shared" si="49"/>
        <v>499059.09</v>
      </c>
      <c r="E103" s="172">
        <f t="shared" si="49"/>
        <v>750712.02</v>
      </c>
      <c r="F103" s="172">
        <f t="shared" si="49"/>
        <v>876142.0700000001</v>
      </c>
      <c r="G103" s="172">
        <f t="shared" si="49"/>
        <v>1147691.02</v>
      </c>
      <c r="H103" s="136">
        <f t="shared" si="49"/>
        <v>1545358.53</v>
      </c>
      <c r="I103" s="146">
        <f aca="true" t="shared" si="50" ref="I103:N103">SUM(I104:I106)</f>
        <v>99.99999999999999</v>
      </c>
      <c r="J103" s="146">
        <f t="shared" si="50"/>
        <v>100</v>
      </c>
      <c r="K103" s="146">
        <f t="shared" si="50"/>
        <v>100</v>
      </c>
      <c r="L103" s="146">
        <f t="shared" si="50"/>
        <v>100</v>
      </c>
      <c r="M103" s="172">
        <f t="shared" si="50"/>
        <v>100</v>
      </c>
      <c r="N103" s="172">
        <f t="shared" si="50"/>
        <v>100</v>
      </c>
    </row>
    <row r="104" spans="1:14" ht="11.25">
      <c r="A104" s="174" t="s">
        <v>65</v>
      </c>
      <c r="B104" s="128"/>
      <c r="C104" s="24">
        <v>321708.80311000056</v>
      </c>
      <c r="D104" s="25">
        <v>344555.99</v>
      </c>
      <c r="E104" s="25">
        <v>503199.75</v>
      </c>
      <c r="F104" s="25">
        <v>626128.92</v>
      </c>
      <c r="G104" s="25">
        <v>724668.12</v>
      </c>
      <c r="H104" s="151">
        <v>957715.22</v>
      </c>
      <c r="I104" s="25">
        <f aca="true" t="shared" si="51" ref="I104:L106">+C104*100/C$103</f>
        <v>75.41005099180684</v>
      </c>
      <c r="J104" s="25">
        <f t="shared" si="51"/>
        <v>69.04112096224918</v>
      </c>
      <c r="K104" s="25">
        <f t="shared" si="51"/>
        <v>67.02966471750379</v>
      </c>
      <c r="L104" s="25">
        <f t="shared" si="51"/>
        <v>71.46431400103867</v>
      </c>
      <c r="M104" s="25">
        <f aca="true" t="shared" si="52" ref="M104:N106">+G104*100/G$103</f>
        <v>63.14139497231581</v>
      </c>
      <c r="N104" s="25">
        <f t="shared" si="52"/>
        <v>61.97365863053152</v>
      </c>
    </row>
    <row r="105" spans="1:14" ht="11.25">
      <c r="A105" s="174" t="s">
        <v>66</v>
      </c>
      <c r="B105" s="128"/>
      <c r="C105" s="24">
        <v>11228.04897</v>
      </c>
      <c r="D105" s="25">
        <v>46301.9</v>
      </c>
      <c r="E105" s="25">
        <v>28744.99</v>
      </c>
      <c r="F105" s="25">
        <v>23785.48</v>
      </c>
      <c r="G105" s="25">
        <v>6057.25</v>
      </c>
      <c r="H105" s="151">
        <v>1101.780000000028</v>
      </c>
      <c r="I105" s="25">
        <f t="shared" si="51"/>
        <v>2.6319072937419525</v>
      </c>
      <c r="J105" s="25">
        <f t="shared" si="51"/>
        <v>9.277839223407392</v>
      </c>
      <c r="K105" s="25">
        <f t="shared" si="51"/>
        <v>3.8290302052177076</v>
      </c>
      <c r="L105" s="25">
        <f t="shared" si="51"/>
        <v>2.7147971561278865</v>
      </c>
      <c r="M105" s="25">
        <f t="shared" si="52"/>
        <v>0.5277770666882102</v>
      </c>
      <c r="N105" s="25">
        <f t="shared" si="52"/>
        <v>0.07129607651630382</v>
      </c>
    </row>
    <row r="106" spans="1:18" ht="12" thickBot="1">
      <c r="A106" s="176" t="s">
        <v>67</v>
      </c>
      <c r="B106" s="177"/>
      <c r="C106" s="178">
        <v>93675.77963</v>
      </c>
      <c r="D106" s="179">
        <v>108201.2</v>
      </c>
      <c r="E106" s="179">
        <v>218767.28</v>
      </c>
      <c r="F106" s="179">
        <v>226227.67</v>
      </c>
      <c r="G106" s="179">
        <v>416965.65</v>
      </c>
      <c r="H106" s="180">
        <v>586541.53</v>
      </c>
      <c r="I106" s="179">
        <f t="shared" si="51"/>
        <v>21.958041714451202</v>
      </c>
      <c r="J106" s="179">
        <f t="shared" si="51"/>
        <v>21.681039814343425</v>
      </c>
      <c r="K106" s="179">
        <f t="shared" si="51"/>
        <v>29.1413050772785</v>
      </c>
      <c r="L106" s="179">
        <f t="shared" si="51"/>
        <v>25.820888842833444</v>
      </c>
      <c r="M106" s="179">
        <f t="shared" si="52"/>
        <v>36.33082796099598</v>
      </c>
      <c r="N106" s="179">
        <f t="shared" si="52"/>
        <v>37.95504529295218</v>
      </c>
      <c r="O106" s="31"/>
      <c r="P106" s="31"/>
      <c r="Q106" s="31"/>
      <c r="R106" s="31"/>
    </row>
    <row r="107" spans="1:17" ht="13.5" customHeight="1" thickTop="1">
      <c r="A107" s="123" t="s">
        <v>46</v>
      </c>
      <c r="B107" s="123"/>
      <c r="C107" s="123"/>
      <c r="D107" s="123"/>
      <c r="E107" s="123"/>
      <c r="F107" s="123"/>
      <c r="G107" s="123"/>
      <c r="H107" s="123"/>
      <c r="I107" s="181"/>
      <c r="J107" s="181"/>
      <c r="K107" s="181"/>
      <c r="L107" s="181"/>
      <c r="M107" s="181"/>
      <c r="N107" s="181"/>
      <c r="O107" s="182"/>
      <c r="P107" s="182"/>
      <c r="Q107" s="182"/>
    </row>
    <row r="108" spans="1:18" ht="11.25">
      <c r="A108" s="136" t="s">
        <v>55</v>
      </c>
      <c r="B108" s="128"/>
      <c r="C108" s="173">
        <f aca="true" t="shared" si="53" ref="C108:H111">+C99*100/C103</f>
        <v>2.26668573109044</v>
      </c>
      <c r="D108" s="172">
        <f t="shared" si="53"/>
        <v>2.9258899983166318</v>
      </c>
      <c r="E108" s="172">
        <f t="shared" si="53"/>
        <v>3.9292763688531323</v>
      </c>
      <c r="F108" s="172">
        <f t="shared" si="53"/>
        <v>4.980583799611403</v>
      </c>
      <c r="G108" s="172">
        <f t="shared" si="53"/>
        <v>5.430663733868023</v>
      </c>
      <c r="H108" s="172">
        <f t="shared" si="53"/>
        <v>4.701485680478303</v>
      </c>
      <c r="I108" s="146"/>
      <c r="J108" s="146"/>
      <c r="K108" s="146"/>
      <c r="L108" s="146"/>
      <c r="M108" s="146"/>
      <c r="N108" s="146"/>
      <c r="O108" s="31"/>
      <c r="P108" s="31"/>
      <c r="Q108" s="31"/>
      <c r="R108" s="31"/>
    </row>
    <row r="109" spans="1:18" ht="11.25">
      <c r="A109" s="174" t="s">
        <v>65</v>
      </c>
      <c r="B109" s="128"/>
      <c r="C109" s="24">
        <f t="shared" si="53"/>
        <v>2.47825049638878</v>
      </c>
      <c r="D109" s="25">
        <f t="shared" si="53"/>
        <v>2.622305303704051</v>
      </c>
      <c r="E109" s="25">
        <f t="shared" si="53"/>
        <v>2.7074119174343787</v>
      </c>
      <c r="F109" s="25">
        <f t="shared" si="53"/>
        <v>3.3863984433110037</v>
      </c>
      <c r="G109" s="25">
        <f t="shared" si="53"/>
        <v>3.6640248504377424</v>
      </c>
      <c r="H109" s="25">
        <f t="shared" si="53"/>
        <v>3.7461971211024507</v>
      </c>
      <c r="I109" s="25"/>
      <c r="J109" s="25"/>
      <c r="K109" s="25"/>
      <c r="L109" s="25"/>
      <c r="M109" s="25"/>
      <c r="N109" s="25"/>
      <c r="O109" s="31"/>
      <c r="P109" s="31"/>
      <c r="Q109" s="31"/>
      <c r="R109" s="31"/>
    </row>
    <row r="110" spans="1:20" ht="11.25">
      <c r="A110" s="174" t="s">
        <v>66</v>
      </c>
      <c r="B110" s="128"/>
      <c r="C110" s="24">
        <f t="shared" si="53"/>
        <v>1.021377447733023</v>
      </c>
      <c r="D110" s="25">
        <f t="shared" si="53"/>
        <v>1.9030968491573779</v>
      </c>
      <c r="E110" s="25">
        <f t="shared" si="53"/>
        <v>2.380310447142267</v>
      </c>
      <c r="F110" s="25">
        <f t="shared" si="53"/>
        <v>1.4053111394010127</v>
      </c>
      <c r="G110" s="25">
        <f t="shared" si="53"/>
        <v>1.4194560237731644</v>
      </c>
      <c r="H110" s="25">
        <f t="shared" si="53"/>
        <v>0.0009076222115156396</v>
      </c>
      <c r="I110" s="25"/>
      <c r="J110" s="25"/>
      <c r="K110" s="25"/>
      <c r="L110" s="25"/>
      <c r="M110" s="25"/>
      <c r="N110" s="25"/>
      <c r="O110" s="31"/>
      <c r="P110" s="31"/>
      <c r="Q110" s="31"/>
      <c r="R110" s="31"/>
      <c r="S110" s="31"/>
      <c r="T110" s="31"/>
    </row>
    <row r="111" spans="1:20" ht="11.25">
      <c r="A111" s="183" t="s">
        <v>67</v>
      </c>
      <c r="B111" s="144"/>
      <c r="C111" s="39">
        <f t="shared" si="53"/>
        <v>1.6893767911520932</v>
      </c>
      <c r="D111" s="40">
        <f t="shared" si="53"/>
        <v>4.330303175935202</v>
      </c>
      <c r="E111" s="40">
        <f t="shared" si="53"/>
        <v>6.943286948578416</v>
      </c>
      <c r="F111" s="40">
        <f t="shared" si="53"/>
        <v>9.76870335976143</v>
      </c>
      <c r="G111" s="40">
        <f t="shared" si="53"/>
        <v>8.559275806052609</v>
      </c>
      <c r="H111" s="40">
        <f t="shared" si="53"/>
        <v>6.270127197983747</v>
      </c>
      <c r="I111" s="25"/>
      <c r="J111" s="25"/>
      <c r="K111" s="25"/>
      <c r="L111" s="25"/>
      <c r="M111" s="25"/>
      <c r="N111" s="25"/>
      <c r="O111" s="31"/>
      <c r="P111" s="31"/>
      <c r="Q111" s="31"/>
      <c r="R111" s="31"/>
      <c r="S111" s="31"/>
      <c r="T111" s="31"/>
    </row>
    <row r="112" spans="15:20" ht="11.25">
      <c r="O112" s="31"/>
      <c r="P112" s="31"/>
      <c r="Q112" s="31"/>
      <c r="R112" s="31"/>
      <c r="S112" s="31"/>
      <c r="T112" s="31"/>
    </row>
    <row r="113" spans="15:20" ht="11.25">
      <c r="O113" s="31"/>
      <c r="P113" s="31"/>
      <c r="Q113" s="31"/>
      <c r="R113" s="31"/>
      <c r="S113" s="31"/>
      <c r="T113" s="31"/>
    </row>
    <row r="114" spans="1:20" ht="11.25">
      <c r="A114" s="71" t="s">
        <v>69</v>
      </c>
      <c r="O114" s="31"/>
      <c r="P114" s="31"/>
      <c r="Q114" s="31"/>
      <c r="R114" s="31"/>
      <c r="S114" s="31"/>
      <c r="T114" s="31"/>
    </row>
    <row r="115" spans="1:20" ht="12.75" customHeight="1">
      <c r="A115" s="7" t="s">
        <v>62</v>
      </c>
      <c r="B115" s="8"/>
      <c r="C115" s="9" t="s">
        <v>2</v>
      </c>
      <c r="D115" s="10"/>
      <c r="E115" s="10"/>
      <c r="F115" s="10"/>
      <c r="G115" s="10"/>
      <c r="H115" s="11"/>
      <c r="I115" s="9" t="s">
        <v>68</v>
      </c>
      <c r="J115" s="10"/>
      <c r="K115" s="10"/>
      <c r="L115" s="10"/>
      <c r="M115" s="10"/>
      <c r="N115" s="10"/>
      <c r="O115" s="184"/>
      <c r="P115" s="184"/>
      <c r="Q115" s="184"/>
      <c r="R115" s="184"/>
      <c r="S115" s="184"/>
      <c r="T115" s="184"/>
    </row>
    <row r="116" spans="1:20" s="47" customFormat="1" ht="12.75" customHeight="1">
      <c r="A116" s="13"/>
      <c r="B116" s="14"/>
      <c r="C116" s="185">
        <v>2000</v>
      </c>
      <c r="D116" s="20">
        <v>2002</v>
      </c>
      <c r="E116" s="16">
        <v>2004</v>
      </c>
      <c r="F116" s="16">
        <v>2006</v>
      </c>
      <c r="G116" s="16">
        <v>2008</v>
      </c>
      <c r="H116" s="169">
        <v>2010</v>
      </c>
      <c r="I116" s="185">
        <v>2000</v>
      </c>
      <c r="J116" s="16">
        <v>2002</v>
      </c>
      <c r="K116" s="16">
        <v>2004</v>
      </c>
      <c r="L116" s="16">
        <v>2006</v>
      </c>
      <c r="M116" s="16">
        <v>2008</v>
      </c>
      <c r="N116" s="186">
        <v>2010</v>
      </c>
      <c r="O116" s="187"/>
      <c r="P116" s="187"/>
      <c r="Q116" s="187"/>
      <c r="R116" s="187"/>
      <c r="S116" s="187"/>
      <c r="T116" s="187"/>
    </row>
    <row r="117" spans="1:20" s="47" customFormat="1" ht="11.25">
      <c r="A117" s="89" t="s">
        <v>70</v>
      </c>
      <c r="B117" s="188"/>
      <c r="C117" s="189">
        <f aca="true" t="shared" si="54" ref="C117:H117">+C99</f>
        <v>9669.967649999991</v>
      </c>
      <c r="D117" s="190">
        <f t="shared" si="54"/>
        <v>14601.919999999998</v>
      </c>
      <c r="E117" s="190">
        <f t="shared" si="54"/>
        <v>29497.55</v>
      </c>
      <c r="F117" s="190">
        <f t="shared" si="54"/>
        <v>43636.99</v>
      </c>
      <c r="G117" s="190">
        <f t="shared" si="54"/>
        <v>62327.24</v>
      </c>
      <c r="H117" s="191">
        <f t="shared" si="54"/>
        <v>72654.81</v>
      </c>
      <c r="I117" s="189">
        <f aca="true" t="shared" si="55" ref="I117:N117">+C103</f>
        <v>426612.63171000057</v>
      </c>
      <c r="J117" s="192">
        <f t="shared" si="55"/>
        <v>499059.09</v>
      </c>
      <c r="K117" s="192">
        <f t="shared" si="55"/>
        <v>750712.02</v>
      </c>
      <c r="L117" s="192">
        <f t="shared" si="55"/>
        <v>876142.0700000001</v>
      </c>
      <c r="M117" s="192">
        <f t="shared" si="55"/>
        <v>1147691.02</v>
      </c>
      <c r="N117" s="192">
        <f t="shared" si="55"/>
        <v>1545358.53</v>
      </c>
      <c r="O117" s="30"/>
      <c r="P117" s="30"/>
      <c r="Q117" s="30"/>
      <c r="R117" s="30"/>
      <c r="S117" s="30"/>
      <c r="T117" s="30"/>
    </row>
    <row r="118" spans="1:20" ht="11.25">
      <c r="A118" s="89" t="s">
        <v>71</v>
      </c>
      <c r="B118" s="128"/>
      <c r="C118" s="193">
        <f aca="true" t="shared" si="56" ref="C118:H118">+C9</f>
        <v>705</v>
      </c>
      <c r="D118" s="194">
        <f t="shared" si="56"/>
        <v>1152</v>
      </c>
      <c r="E118" s="194">
        <f t="shared" si="56"/>
        <v>1722</v>
      </c>
      <c r="F118" s="194">
        <f t="shared" si="56"/>
        <v>2313</v>
      </c>
      <c r="G118" s="194">
        <f t="shared" si="56"/>
        <v>2863</v>
      </c>
      <c r="H118" s="195">
        <f t="shared" si="56"/>
        <v>3877</v>
      </c>
      <c r="I118" s="193">
        <f aca="true" t="shared" si="57" ref="I118:N118">+I9</f>
        <v>27662</v>
      </c>
      <c r="J118" s="194">
        <f t="shared" si="57"/>
        <v>34349</v>
      </c>
      <c r="K118" s="194">
        <f t="shared" si="57"/>
        <v>47973</v>
      </c>
      <c r="L118" s="194">
        <f t="shared" si="57"/>
        <v>57586</v>
      </c>
      <c r="M118" s="194">
        <f t="shared" si="57"/>
        <v>66785</v>
      </c>
      <c r="N118" s="194">
        <f t="shared" si="57"/>
        <v>81726</v>
      </c>
      <c r="O118" s="31"/>
      <c r="P118" s="31"/>
      <c r="Q118" s="31"/>
      <c r="R118" s="31"/>
      <c r="S118" s="31"/>
      <c r="T118" s="31"/>
    </row>
    <row r="119" spans="1:20" ht="12" thickBot="1">
      <c r="A119" s="196" t="s">
        <v>72</v>
      </c>
      <c r="B119" s="197"/>
      <c r="C119" s="198">
        <v>83.16666666666667</v>
      </c>
      <c r="D119" s="199">
        <v>91.58</v>
      </c>
      <c r="E119" s="199">
        <v>104</v>
      </c>
      <c r="F119" s="199">
        <v>119</v>
      </c>
      <c r="G119" s="199">
        <v>159</v>
      </c>
      <c r="H119" s="200">
        <v>242</v>
      </c>
      <c r="I119" s="198">
        <v>7412.583333333314</v>
      </c>
      <c r="J119" s="201">
        <v>7765.2</v>
      </c>
      <c r="K119" s="201">
        <v>8452.84</v>
      </c>
      <c r="L119" s="201">
        <v>9066</v>
      </c>
      <c r="M119" s="201">
        <v>10032</v>
      </c>
      <c r="N119" s="201">
        <v>12878</v>
      </c>
      <c r="O119" s="31"/>
      <c r="P119" s="31"/>
      <c r="Q119" s="31"/>
      <c r="R119" s="31"/>
      <c r="S119" s="31"/>
      <c r="T119" s="31"/>
    </row>
    <row r="120" spans="1:20" ht="11.25">
      <c r="A120" s="202" t="s">
        <v>73</v>
      </c>
      <c r="B120" s="203"/>
      <c r="C120" s="62">
        <f aca="true" t="shared" si="58" ref="C120:H120">+C117/C118</f>
        <v>13.716266170212753</v>
      </c>
      <c r="D120" s="62">
        <f t="shared" si="58"/>
        <v>12.675277777777776</v>
      </c>
      <c r="E120" s="62">
        <f t="shared" si="58"/>
        <v>17.129819976771195</v>
      </c>
      <c r="F120" s="62">
        <f t="shared" si="58"/>
        <v>18.865970600951144</v>
      </c>
      <c r="G120" s="62">
        <f t="shared" si="58"/>
        <v>21.769905693328674</v>
      </c>
      <c r="H120" s="62">
        <f t="shared" si="58"/>
        <v>18.739956151663655</v>
      </c>
      <c r="I120" s="61">
        <f aca="true" t="shared" si="59" ref="I120:N120">+I117/I118</f>
        <v>15.422335033981655</v>
      </c>
      <c r="J120" s="62">
        <f t="shared" si="59"/>
        <v>14.52907187982183</v>
      </c>
      <c r="K120" s="62">
        <f t="shared" si="59"/>
        <v>15.648636107810644</v>
      </c>
      <c r="L120" s="62">
        <f t="shared" si="59"/>
        <v>15.214497794602856</v>
      </c>
      <c r="M120" s="62">
        <f t="shared" si="59"/>
        <v>17.184862169648873</v>
      </c>
      <c r="N120" s="62">
        <f t="shared" si="59"/>
        <v>18.909019528668967</v>
      </c>
      <c r="O120" s="31"/>
      <c r="P120" s="31"/>
      <c r="Q120" s="31"/>
      <c r="R120" s="31"/>
      <c r="S120" s="31"/>
      <c r="T120" s="31"/>
    </row>
    <row r="121" spans="1:20" ht="12" thickBot="1">
      <c r="A121" s="204" t="s">
        <v>74</v>
      </c>
      <c r="B121" s="205"/>
      <c r="C121" s="111">
        <f aca="true" t="shared" si="60" ref="C121:H121">+C119/C118</f>
        <v>0.11796690307328606</v>
      </c>
      <c r="D121" s="111">
        <f t="shared" si="60"/>
        <v>0.07949652777777777</v>
      </c>
      <c r="E121" s="111">
        <f t="shared" si="60"/>
        <v>0.06039488966318235</v>
      </c>
      <c r="F121" s="111">
        <f t="shared" si="60"/>
        <v>0.0514483354950281</v>
      </c>
      <c r="G121" s="111">
        <f t="shared" si="60"/>
        <v>0.05553615089067412</v>
      </c>
      <c r="H121" s="111">
        <f t="shared" si="60"/>
        <v>0.062419396440546816</v>
      </c>
      <c r="I121" s="206">
        <f aca="true" t="shared" si="61" ref="I121:N121">+I119/I118</f>
        <v>0.26796989853710196</v>
      </c>
      <c r="J121" s="111">
        <f t="shared" si="61"/>
        <v>0.22606771667297446</v>
      </c>
      <c r="K121" s="111">
        <f t="shared" si="61"/>
        <v>0.17619994580284745</v>
      </c>
      <c r="L121" s="111">
        <f t="shared" si="61"/>
        <v>0.1574340985656236</v>
      </c>
      <c r="M121" s="111">
        <f t="shared" si="61"/>
        <v>0.15021337126600284</v>
      </c>
      <c r="N121" s="111">
        <f t="shared" si="61"/>
        <v>0.1575753126300076</v>
      </c>
      <c r="O121" s="31"/>
      <c r="P121" s="31"/>
      <c r="Q121" s="31"/>
      <c r="R121" s="31"/>
      <c r="S121" s="31"/>
      <c r="T121" s="31"/>
    </row>
    <row r="122" spans="1:17" ht="13.5" customHeight="1" thickTop="1">
      <c r="A122" s="123" t="s">
        <v>46</v>
      </c>
      <c r="B122" s="123"/>
      <c r="C122" s="123"/>
      <c r="D122" s="123"/>
      <c r="E122" s="123"/>
      <c r="F122" s="123"/>
      <c r="G122" s="123"/>
      <c r="H122" s="123"/>
      <c r="I122" s="181"/>
      <c r="J122" s="181"/>
      <c r="K122" s="181"/>
      <c r="L122" s="181"/>
      <c r="M122" s="181"/>
      <c r="N122" s="181"/>
      <c r="O122" s="182"/>
      <c r="P122" s="182"/>
      <c r="Q122" s="182"/>
    </row>
    <row r="123" spans="1:20" ht="11.25">
      <c r="A123" s="89" t="s">
        <v>70</v>
      </c>
      <c r="B123" s="188"/>
      <c r="C123" s="131">
        <f aca="true" t="shared" si="62" ref="C123:H127">+C117*100/I117</f>
        <v>2.26668573109044</v>
      </c>
      <c r="D123" s="131">
        <f t="shared" si="62"/>
        <v>2.9258899983166318</v>
      </c>
      <c r="E123" s="131">
        <f t="shared" si="62"/>
        <v>3.9292763688531323</v>
      </c>
      <c r="F123" s="131">
        <f t="shared" si="62"/>
        <v>4.980583799611403</v>
      </c>
      <c r="G123" s="131">
        <f t="shared" si="62"/>
        <v>5.430663733868023</v>
      </c>
      <c r="H123" s="131">
        <f t="shared" si="62"/>
        <v>4.701485680478303</v>
      </c>
      <c r="I123" s="99"/>
      <c r="J123" s="99"/>
      <c r="K123" s="99"/>
      <c r="L123" s="99"/>
      <c r="M123" s="99"/>
      <c r="N123" s="99"/>
      <c r="O123" s="131"/>
      <c r="P123" s="131"/>
      <c r="Q123" s="131"/>
      <c r="R123" s="131"/>
      <c r="S123" s="131"/>
      <c r="T123" s="131"/>
    </row>
    <row r="124" spans="1:20" ht="11.25">
      <c r="A124" s="89" t="s">
        <v>71</v>
      </c>
      <c r="B124" s="128"/>
      <c r="C124" s="131">
        <f t="shared" si="62"/>
        <v>2.548622659243728</v>
      </c>
      <c r="D124" s="131">
        <f t="shared" si="62"/>
        <v>3.353809426766427</v>
      </c>
      <c r="E124" s="131">
        <f t="shared" si="62"/>
        <v>3.5895191044962793</v>
      </c>
      <c r="F124" s="131">
        <f t="shared" si="62"/>
        <v>4.016601257250026</v>
      </c>
      <c r="G124" s="131">
        <f t="shared" si="62"/>
        <v>4.286890768885229</v>
      </c>
      <c r="H124" s="131">
        <f t="shared" si="62"/>
        <v>4.743900349949833</v>
      </c>
      <c r="I124" s="99"/>
      <c r="J124" s="99"/>
      <c r="K124" s="99"/>
      <c r="L124" s="99"/>
      <c r="M124" s="99"/>
      <c r="N124" s="99"/>
      <c r="O124" s="131"/>
      <c r="P124" s="131"/>
      <c r="Q124" s="131"/>
      <c r="R124" s="131"/>
      <c r="S124" s="131"/>
      <c r="T124" s="131"/>
    </row>
    <row r="125" spans="1:20" ht="12" thickBot="1">
      <c r="A125" s="196" t="s">
        <v>72</v>
      </c>
      <c r="B125" s="197"/>
      <c r="C125" s="207">
        <f t="shared" si="62"/>
        <v>1.1219660262391684</v>
      </c>
      <c r="D125" s="207">
        <f t="shared" si="62"/>
        <v>1.1793643434811725</v>
      </c>
      <c r="E125" s="207">
        <f t="shared" si="62"/>
        <v>1.2303557147656883</v>
      </c>
      <c r="F125" s="207">
        <f t="shared" si="62"/>
        <v>1.312596514449592</v>
      </c>
      <c r="G125" s="207">
        <f t="shared" si="62"/>
        <v>1.5849282296650717</v>
      </c>
      <c r="H125" s="207">
        <f t="shared" si="62"/>
        <v>1.8791737847491847</v>
      </c>
      <c r="I125" s="99"/>
      <c r="J125" s="99"/>
      <c r="K125" s="99"/>
      <c r="L125" s="99"/>
      <c r="M125" s="99"/>
      <c r="N125" s="99"/>
      <c r="O125" s="131"/>
      <c r="P125" s="131"/>
      <c r="Q125" s="131"/>
      <c r="R125" s="131"/>
      <c r="S125" s="131"/>
      <c r="T125" s="131"/>
    </row>
    <row r="126" spans="1:20" ht="11.25">
      <c r="A126" s="202" t="s">
        <v>73</v>
      </c>
      <c r="B126" s="203"/>
      <c r="C126" s="131">
        <f t="shared" si="62"/>
        <v>88.93767474244503</v>
      </c>
      <c r="D126" s="131">
        <f t="shared" si="62"/>
        <v>87.24079475015449</v>
      </c>
      <c r="E126" s="131">
        <f t="shared" si="62"/>
        <v>109.46525856155128</v>
      </c>
      <c r="F126" s="131">
        <f t="shared" si="62"/>
        <v>123.9999561973291</v>
      </c>
      <c r="G126" s="131">
        <f t="shared" si="62"/>
        <v>126.68071165434016</v>
      </c>
      <c r="H126" s="131">
        <f t="shared" si="62"/>
        <v>99.10591145802675</v>
      </c>
      <c r="I126" s="99"/>
      <c r="J126" s="99"/>
      <c r="K126" s="99"/>
      <c r="L126" s="99"/>
      <c r="M126" s="99"/>
      <c r="N126" s="99"/>
      <c r="O126" s="131"/>
      <c r="P126" s="131"/>
      <c r="Q126" s="131"/>
      <c r="R126" s="131"/>
      <c r="S126" s="131"/>
      <c r="T126" s="131"/>
    </row>
    <row r="127" spans="1:20" ht="11.25">
      <c r="A127" s="204" t="s">
        <v>74</v>
      </c>
      <c r="B127" s="205"/>
      <c r="C127" s="208">
        <f t="shared" si="62"/>
        <v>44.02244569904663</v>
      </c>
      <c r="D127" s="208">
        <f t="shared" si="62"/>
        <v>35.16491825888436</v>
      </c>
      <c r="E127" s="208">
        <f t="shared" si="62"/>
        <v>34.276338388184875</v>
      </c>
      <c r="F127" s="208">
        <f t="shared" si="62"/>
        <v>32.67928356294604</v>
      </c>
      <c r="G127" s="208">
        <f t="shared" si="62"/>
        <v>36.97150954180294</v>
      </c>
      <c r="H127" s="208">
        <f t="shared" si="62"/>
        <v>39.6124211329409</v>
      </c>
      <c r="I127" s="99"/>
      <c r="J127" s="99"/>
      <c r="K127" s="99"/>
      <c r="L127" s="99"/>
      <c r="M127" s="99"/>
      <c r="N127" s="99"/>
      <c r="O127" s="131"/>
      <c r="P127" s="131"/>
      <c r="Q127" s="131"/>
      <c r="R127" s="131"/>
      <c r="S127" s="131"/>
      <c r="T127" s="131"/>
    </row>
    <row r="128" spans="9:16" ht="11.25">
      <c r="I128" s="34"/>
      <c r="J128" s="34"/>
      <c r="K128" s="34"/>
      <c r="L128" s="29"/>
      <c r="M128" s="29"/>
      <c r="N128" s="29"/>
      <c r="O128" s="31"/>
      <c r="P128" s="31"/>
    </row>
    <row r="129" spans="1:16" ht="11.25">
      <c r="A129" s="209" t="s">
        <v>75</v>
      </c>
      <c r="L129" s="31"/>
      <c r="M129" s="31"/>
      <c r="N129" s="31"/>
      <c r="O129" s="31"/>
      <c r="P129" s="31"/>
    </row>
    <row r="130" ht="11.25">
      <c r="A130" s="210" t="s">
        <v>76</v>
      </c>
    </row>
    <row r="131" ht="11.25">
      <c r="A131" s="66" t="s">
        <v>77</v>
      </c>
    </row>
    <row r="132" ht="11.25">
      <c r="A132" s="210" t="s">
        <v>78</v>
      </c>
    </row>
  </sheetData>
  <mergeCells count="33">
    <mergeCell ref="A107:H107"/>
    <mergeCell ref="C97:H97"/>
    <mergeCell ref="I97:N97"/>
    <mergeCell ref="A79:B80"/>
    <mergeCell ref="C79:H79"/>
    <mergeCell ref="I79:N79"/>
    <mergeCell ref="A89:R89"/>
    <mergeCell ref="C4:H4"/>
    <mergeCell ref="A59:R59"/>
    <mergeCell ref="O79:T79"/>
    <mergeCell ref="O4:T4"/>
    <mergeCell ref="A34:A45"/>
    <mergeCell ref="A46:A57"/>
    <mergeCell ref="A19:B20"/>
    <mergeCell ref="A4:B5"/>
    <mergeCell ref="O115:T115"/>
    <mergeCell ref="A121:B121"/>
    <mergeCell ref="A120:B120"/>
    <mergeCell ref="C19:H19"/>
    <mergeCell ref="O19:T19"/>
    <mergeCell ref="C32:H32"/>
    <mergeCell ref="O32:T32"/>
    <mergeCell ref="A115:B116"/>
    <mergeCell ref="A32:B33"/>
    <mergeCell ref="A97:B98"/>
    <mergeCell ref="I19:N19"/>
    <mergeCell ref="I4:N4"/>
    <mergeCell ref="I32:N32"/>
    <mergeCell ref="I115:N115"/>
    <mergeCell ref="C115:H115"/>
    <mergeCell ref="A122:H122"/>
    <mergeCell ref="A126:B126"/>
    <mergeCell ref="A127:B12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2012-06-27T22:25:26Z</dcterms:created>
  <dcterms:modified xsi:type="dcterms:W3CDTF">2012-06-27T22:25:41Z</dcterms:modified>
  <cp:category/>
  <cp:version/>
  <cp:contentType/>
  <cp:contentStatus/>
</cp:coreProperties>
</file>