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ais" sheetId="1" r:id="rId1"/>
    <sheet name="Plan3" sheetId="2" r:id="rId2"/>
  </sheets>
  <definedNames>
    <definedName name="_xlnm.Print_Area" localSheetId="0">'pais'!#REF!</definedName>
  </definedNames>
  <calcPr fullCalcOnLoad="1"/>
</workbook>
</file>

<file path=xl/sharedStrings.xml><?xml version="1.0" encoding="utf-8"?>
<sst xmlns="http://schemas.openxmlformats.org/spreadsheetml/2006/main" count="79" uniqueCount="64">
  <si>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</si>
  <si>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</si>
  <si>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</si>
  <si>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</si>
  <si>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</si>
  <si>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</si>
  <si>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</si>
  <si>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</si>
  <si>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</si>
  <si>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</si>
  <si>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</si>
  <si>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</si>
  <si>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</si>
  <si>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</si>
  <si>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Iniciação Tecnológica</t>
  </si>
  <si>
    <t>Graduação e Ensino Médio</t>
  </si>
  <si>
    <t>Iniciação Tecnológica em TIC's</t>
  </si>
  <si>
    <t>Total</t>
  </si>
  <si>
    <t>Apoio à Difusão do Conhecimento</t>
  </si>
  <si>
    <t>Apoio Técnico em Extensão no País</t>
  </si>
  <si>
    <t>Desenvolvimento Cientifico da Metrologia Nacional</t>
  </si>
  <si>
    <t>Desenvolvimento Tecnológico e Industrial</t>
  </si>
  <si>
    <t>Desenvolvimento Tecnológico em TIC's</t>
  </si>
  <si>
    <t>Bolsas de Estímulo à Inovação para a Competitividade</t>
  </si>
  <si>
    <t>Pesquisa</t>
  </si>
  <si>
    <t>Especialista Visitante</t>
  </si>
  <si>
    <t>Extensão no País</t>
  </si>
  <si>
    <t>Fixação de Recursos Humanos</t>
  </si>
  <si>
    <t>Iniciação ao Extensionismo</t>
  </si>
  <si>
    <t>Pós-Doutorado Empresarial</t>
  </si>
  <si>
    <t>Pós-Graduação</t>
  </si>
  <si>
    <t>Doutorado Sanduíche Empresarial</t>
  </si>
  <si>
    <t>Aperfeiçoamento/Treinamento</t>
  </si>
  <si>
    <t>Apoio Técnico à Pesquisa</t>
  </si>
  <si>
    <t>Atração de Jovens Talentos</t>
  </si>
  <si>
    <t>Desenvolvimento Científico Regional</t>
  </si>
  <si>
    <t>Fixação de Doutores/Recém-Doutor</t>
  </si>
  <si>
    <t>Bolsas de Estimulo à Pesquisa</t>
  </si>
  <si>
    <t>Pesquisador Visitante</t>
  </si>
  <si>
    <t>Pesquisador Visitante Especial</t>
  </si>
  <si>
    <t>Pós-Doutorado</t>
  </si>
  <si>
    <t>Produtividade Desenv. Tecn. e Ext. Inovadora</t>
  </si>
  <si>
    <t>Produtividade em Pesquisa</t>
  </si>
  <si>
    <t>Iniciação Científica</t>
  </si>
  <si>
    <t>Iniciação Científica Júnior</t>
  </si>
  <si>
    <t>Bolsas de Formação e Qualificação</t>
  </si>
  <si>
    <t>Doutorado</t>
  </si>
  <si>
    <t>Doutorado Sanduíche</t>
  </si>
  <si>
    <t>Mestrado</t>
  </si>
  <si>
    <t>Apoio Técn. e Interioriz. do Trabalho em Saúde</t>
  </si>
  <si>
    <t>Outras</t>
  </si>
  <si>
    <t>Capacitação Institucional/PCI</t>
  </si>
  <si>
    <t>Modalidade</t>
  </si>
  <si>
    <t>Bolsas-ano</t>
  </si>
  <si>
    <t>Nota: Não inclui as bolsas de curta duração (fluxo contínuo).</t>
  </si>
  <si>
    <t>(1) 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</si>
  <si>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</si>
  <si>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(2) Inclui bolsas de Iniciação Científica Júnior que, de 2003 a 2010, foram calculadas com base nos recursos repassados (pagos) pelo CNPq aos Estados, via fomento à pesquisa, no âmbito dos convênios com as FAPs.</t>
  </si>
  <si>
    <t>Percentual %</t>
  </si>
  <si>
    <t>Tabela 2.2.4</t>
  </si>
  <si>
    <t>2015</t>
  </si>
  <si>
    <t>CNPq - Bolsas no país: número de bolsas-ano segundo modalidades - 2001-2015</t>
  </si>
  <si>
    <t>Fonte: CNPq/AEI.               (2.2.4-Mod_PaisExt_9615_nº)</t>
  </si>
  <si>
    <t>(3) Inclui as bolsas de produtividade para pesquisador sênior, que recebe apenas o adicional de bancada (2005 a 2010).</t>
  </si>
</sst>
</file>

<file path=xl/styles.xml><?xml version="1.0" encoding="utf-8"?>
<styleSheet xmlns="http://schemas.openxmlformats.org/spreadsheetml/2006/main">
  <numFmts count="12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/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>
        <color indexed="63"/>
      </bottom>
    </border>
    <border>
      <left style="thin">
        <color rgb="FFC0C0C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rgb="FFC0C0C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164" fontId="5" fillId="0" borderId="18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4" fillId="34" borderId="18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167" fontId="40" fillId="0" borderId="0" xfId="51" applyNumberFormat="1" applyFont="1" applyBorder="1" applyAlignment="1">
      <alignment/>
    </xf>
    <xf numFmtId="167" fontId="40" fillId="0" borderId="0" xfId="51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2" customWidth="1"/>
    <col min="2" max="2" width="10.7109375" style="2" customWidth="1"/>
    <col min="3" max="3" width="36.140625" style="2" bestFit="1" customWidth="1"/>
    <col min="4" max="17" width="5.7109375" style="2" bestFit="1" customWidth="1"/>
    <col min="18" max="18" width="6.57421875" style="2" bestFit="1" customWidth="1"/>
    <col min="19" max="19" width="5.7109375" style="2" customWidth="1"/>
    <col min="20" max="22" width="4.421875" style="2" bestFit="1" customWidth="1"/>
    <col min="23" max="16384" width="9.140625" style="2" customWidth="1"/>
  </cols>
  <sheetData>
    <row r="1" spans="1:20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/>
    </row>
    <row r="2" spans="1:2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</row>
    <row r="3" spans="1:22" ht="12.75">
      <c r="A3" s="52" t="s">
        <v>52</v>
      </c>
      <c r="B3" s="53"/>
      <c r="C3" s="54"/>
      <c r="D3" s="50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39"/>
      <c r="S3" s="50" t="s">
        <v>58</v>
      </c>
      <c r="T3" s="51"/>
      <c r="U3" s="51"/>
      <c r="V3" s="51"/>
    </row>
    <row r="4" spans="1:22" ht="12.75">
      <c r="A4" s="55"/>
      <c r="B4" s="56"/>
      <c r="C4" s="57"/>
      <c r="D4" s="30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40" t="s">
        <v>60</v>
      </c>
      <c r="S4" s="36">
        <v>2001</v>
      </c>
      <c r="T4" s="37">
        <v>2005</v>
      </c>
      <c r="U4" s="37">
        <v>2010</v>
      </c>
      <c r="V4" s="38">
        <v>2015</v>
      </c>
    </row>
    <row r="5" spans="1:22" ht="12.75">
      <c r="A5" s="48" t="s">
        <v>23</v>
      </c>
      <c r="B5" s="48" t="s">
        <v>15</v>
      </c>
      <c r="C5" s="15" t="s">
        <v>14</v>
      </c>
      <c r="D5" s="31">
        <v>1242.4175</v>
      </c>
      <c r="E5" s="3">
        <v>1524.88916666667</v>
      </c>
      <c r="F5" s="3">
        <v>1833.42416666667</v>
      </c>
      <c r="G5" s="3">
        <v>1880.86083333333</v>
      </c>
      <c r="H5" s="3">
        <v>1869.48333333333</v>
      </c>
      <c r="I5" s="3">
        <v>2664.2625</v>
      </c>
      <c r="J5" s="3">
        <v>2366.19</v>
      </c>
      <c r="K5" s="3">
        <v>2412.14833333333</v>
      </c>
      <c r="L5" s="3">
        <v>3078.41166666667</v>
      </c>
      <c r="M5" s="3">
        <v>4468.66416666667</v>
      </c>
      <c r="N5" s="3">
        <v>5875.1175</v>
      </c>
      <c r="O5" s="3">
        <v>5548.8325</v>
      </c>
      <c r="P5" s="3">
        <v>6762</v>
      </c>
      <c r="Q5" s="3">
        <v>6642.83333333333</v>
      </c>
      <c r="R5" s="35">
        <v>6319.41666666667</v>
      </c>
      <c r="S5" s="22">
        <f aca="true" t="shared" si="0" ref="S5:S46">+D5/$D$46*100</f>
        <v>2.763398204598646</v>
      </c>
      <c r="T5" s="23">
        <f>+H5/H$46*100</f>
        <v>3.5672848409475884</v>
      </c>
      <c r="U5" s="23">
        <f>+M5/$M$46*100</f>
        <v>5.751883489755397</v>
      </c>
      <c r="V5" s="23">
        <f aca="true" t="shared" si="1" ref="V5:V46">+R5/R$46*100</f>
        <v>6.841811248382307</v>
      </c>
    </row>
    <row r="6" spans="1:22" ht="12.75">
      <c r="A6" s="48"/>
      <c r="B6" s="48"/>
      <c r="C6" s="15" t="s">
        <v>16</v>
      </c>
      <c r="D6" s="3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v>2.33333333333333</v>
      </c>
      <c r="R6" s="35">
        <v>4.66666666666667</v>
      </c>
      <c r="S6" s="22">
        <f t="shared" si="0"/>
        <v>0</v>
      </c>
      <c r="T6" s="23">
        <f aca="true" t="shared" si="2" ref="T6:T46">+H6/H$46*100</f>
        <v>0</v>
      </c>
      <c r="U6" s="23">
        <f aca="true" t="shared" si="3" ref="U6:U45">+M6/$M$46*100</f>
        <v>0</v>
      </c>
      <c r="V6" s="23">
        <f t="shared" si="1"/>
        <v>0.005052436668856688</v>
      </c>
    </row>
    <row r="7" spans="1:22" ht="12.75">
      <c r="A7" s="48"/>
      <c r="B7" s="49"/>
      <c r="C7" s="16" t="s">
        <v>17</v>
      </c>
      <c r="D7" s="32">
        <f>+D5+D6</f>
        <v>1242.4175</v>
      </c>
      <c r="E7" s="5">
        <f>+E5+E6</f>
        <v>1524.88916666667</v>
      </c>
      <c r="F7" s="5">
        <f aca="true" t="shared" si="4" ref="F7:R7">+F5+F6</f>
        <v>1833.42416666667</v>
      </c>
      <c r="G7" s="5">
        <f t="shared" si="4"/>
        <v>1880.86083333333</v>
      </c>
      <c r="H7" s="5">
        <f t="shared" si="4"/>
        <v>1869.48333333333</v>
      </c>
      <c r="I7" s="5">
        <f t="shared" si="4"/>
        <v>2664.2625</v>
      </c>
      <c r="J7" s="5">
        <f t="shared" si="4"/>
        <v>2366.19</v>
      </c>
      <c r="K7" s="5">
        <f t="shared" si="4"/>
        <v>2412.14833333333</v>
      </c>
      <c r="L7" s="5">
        <f t="shared" si="4"/>
        <v>3078.41166666667</v>
      </c>
      <c r="M7" s="5">
        <f t="shared" si="4"/>
        <v>4468.66416666667</v>
      </c>
      <c r="N7" s="5">
        <f t="shared" si="4"/>
        <v>5875.1175</v>
      </c>
      <c r="O7" s="5">
        <f t="shared" si="4"/>
        <v>5548.8325</v>
      </c>
      <c r="P7" s="5">
        <f t="shared" si="4"/>
        <v>6762</v>
      </c>
      <c r="Q7" s="5">
        <f t="shared" si="4"/>
        <v>6645.166666666663</v>
      </c>
      <c r="R7" s="41">
        <f t="shared" si="4"/>
        <v>6324.083333333337</v>
      </c>
      <c r="S7" s="24">
        <f t="shared" si="0"/>
        <v>2.763398204598646</v>
      </c>
      <c r="T7" s="25">
        <f t="shared" si="2"/>
        <v>3.5672848409475884</v>
      </c>
      <c r="U7" s="25">
        <f t="shared" si="3"/>
        <v>5.751883489755397</v>
      </c>
      <c r="V7" s="25">
        <f t="shared" si="1"/>
        <v>6.846863685051165</v>
      </c>
    </row>
    <row r="8" spans="1:22" ht="12.75">
      <c r="A8" s="48"/>
      <c r="B8" s="47" t="s">
        <v>24</v>
      </c>
      <c r="C8" s="15" t="s">
        <v>18</v>
      </c>
      <c r="D8" s="31"/>
      <c r="E8" s="3"/>
      <c r="F8" s="3"/>
      <c r="G8" s="3"/>
      <c r="H8" s="3"/>
      <c r="I8" s="3"/>
      <c r="J8" s="3"/>
      <c r="K8" s="3"/>
      <c r="L8" s="3"/>
      <c r="M8" s="3"/>
      <c r="N8" s="3">
        <v>1280.33333333333</v>
      </c>
      <c r="O8" s="3">
        <v>1025.25</v>
      </c>
      <c r="P8" s="3">
        <v>441.75</v>
      </c>
      <c r="Q8" s="3">
        <v>675.75</v>
      </c>
      <c r="R8" s="35">
        <v>131.333333333333</v>
      </c>
      <c r="S8" s="22">
        <f t="shared" si="0"/>
        <v>0</v>
      </c>
      <c r="T8" s="23">
        <f t="shared" si="2"/>
        <v>0</v>
      </c>
      <c r="U8" s="23">
        <f t="shared" si="3"/>
        <v>0</v>
      </c>
      <c r="V8" s="23">
        <f t="shared" si="1"/>
        <v>0.14219000339496637</v>
      </c>
    </row>
    <row r="9" spans="1:22" ht="12.75">
      <c r="A9" s="48"/>
      <c r="B9" s="48"/>
      <c r="C9" s="15" t="s">
        <v>19</v>
      </c>
      <c r="D9" s="31"/>
      <c r="E9" s="3"/>
      <c r="F9" s="3"/>
      <c r="G9" s="3"/>
      <c r="H9" s="3">
        <v>0.416666666666667</v>
      </c>
      <c r="I9" s="3">
        <v>81.25</v>
      </c>
      <c r="J9" s="3">
        <v>173.5</v>
      </c>
      <c r="K9" s="3">
        <v>258.17</v>
      </c>
      <c r="L9" s="3">
        <v>509.12</v>
      </c>
      <c r="M9" s="3">
        <v>876.333333333333</v>
      </c>
      <c r="N9" s="3">
        <v>1148.21666666667</v>
      </c>
      <c r="O9" s="3">
        <v>1063.55</v>
      </c>
      <c r="P9" s="3">
        <v>1756.08333333333</v>
      </c>
      <c r="Q9" s="3">
        <v>2483.83333333333</v>
      </c>
      <c r="R9" s="35">
        <v>2172.41666666667</v>
      </c>
      <c r="S9" s="22">
        <f t="shared" si="0"/>
        <v>0</v>
      </c>
      <c r="T9" s="23">
        <f t="shared" si="2"/>
        <v>0.000795069235026522</v>
      </c>
      <c r="U9" s="23">
        <f t="shared" si="3"/>
        <v>1.127980766404794</v>
      </c>
      <c r="V9" s="23">
        <f t="shared" si="1"/>
        <v>2.351999491436163</v>
      </c>
    </row>
    <row r="10" spans="1:22" ht="12.75">
      <c r="A10" s="48"/>
      <c r="B10" s="48"/>
      <c r="C10" s="15" t="s">
        <v>20</v>
      </c>
      <c r="D10" s="31"/>
      <c r="E10" s="3"/>
      <c r="F10" s="3"/>
      <c r="G10" s="3"/>
      <c r="H10" s="3"/>
      <c r="I10" s="3">
        <v>6.08333333333333</v>
      </c>
      <c r="J10" s="3">
        <v>41.75</v>
      </c>
      <c r="K10" s="3">
        <v>37.2875</v>
      </c>
      <c r="L10" s="3">
        <v>27.4258333333333</v>
      </c>
      <c r="M10" s="3"/>
      <c r="N10" s="3">
        <v>42.4166666666667</v>
      </c>
      <c r="O10" s="3">
        <v>39.4166666666667</v>
      </c>
      <c r="P10" s="3">
        <v>54.8175</v>
      </c>
      <c r="Q10" s="3">
        <v>45.3333333333333</v>
      </c>
      <c r="R10" s="35">
        <v>33.9166666666667</v>
      </c>
      <c r="S10" s="22">
        <f t="shared" si="0"/>
        <v>0</v>
      </c>
      <c r="T10" s="23">
        <f t="shared" si="2"/>
        <v>0</v>
      </c>
      <c r="U10" s="23">
        <f t="shared" si="3"/>
        <v>0</v>
      </c>
      <c r="V10" s="23">
        <f t="shared" si="1"/>
        <v>0.03672038793258345</v>
      </c>
    </row>
    <row r="11" spans="1:22" ht="12.75">
      <c r="A11" s="48"/>
      <c r="B11" s="48"/>
      <c r="C11" s="15" t="s">
        <v>21</v>
      </c>
      <c r="D11" s="31">
        <v>1747.31333333333</v>
      </c>
      <c r="E11" s="3">
        <v>1933.77583333333</v>
      </c>
      <c r="F11" s="3">
        <v>2251.47333333333</v>
      </c>
      <c r="G11" s="3">
        <v>2249.7675</v>
      </c>
      <c r="H11" s="3">
        <v>2451.85333333333</v>
      </c>
      <c r="I11" s="3">
        <v>3604.73833333333</v>
      </c>
      <c r="J11" s="3">
        <v>3082.04</v>
      </c>
      <c r="K11" s="3">
        <v>2379.38166666667</v>
      </c>
      <c r="L11" s="3">
        <v>2710.82083333333</v>
      </c>
      <c r="M11" s="3">
        <v>3193.8975</v>
      </c>
      <c r="N11" s="3">
        <v>3801.125</v>
      </c>
      <c r="O11" s="3">
        <v>3791.60166666667</v>
      </c>
      <c r="P11" s="3">
        <v>3529.58916666667</v>
      </c>
      <c r="Q11" s="3">
        <v>3712.56916666667</v>
      </c>
      <c r="R11" s="35">
        <v>3407.46166666667</v>
      </c>
      <c r="S11" s="22">
        <f t="shared" si="0"/>
        <v>3.8863928817845848</v>
      </c>
      <c r="T11" s="23">
        <f t="shared" si="2"/>
        <v>4.678543569913337</v>
      </c>
      <c r="U11" s="23">
        <f t="shared" si="3"/>
        <v>4.1110554772176</v>
      </c>
      <c r="V11" s="23">
        <f t="shared" si="1"/>
        <v>3.6891394869407574</v>
      </c>
    </row>
    <row r="12" spans="1:22" ht="12.75">
      <c r="A12" s="48"/>
      <c r="B12" s="48"/>
      <c r="C12" s="15" t="s">
        <v>22</v>
      </c>
      <c r="D12" s="3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32.25</v>
      </c>
      <c r="Q12" s="3">
        <v>276.333333333333</v>
      </c>
      <c r="R12" s="35">
        <v>407.084166666667</v>
      </c>
      <c r="S12" s="22">
        <f t="shared" si="0"/>
        <v>0</v>
      </c>
      <c r="T12" s="23">
        <f t="shared" si="2"/>
        <v>0</v>
      </c>
      <c r="U12" s="23">
        <f t="shared" si="3"/>
        <v>0</v>
      </c>
      <c r="V12" s="23">
        <f t="shared" si="1"/>
        <v>0.4407357794952074</v>
      </c>
    </row>
    <row r="13" spans="1:22" ht="12.75">
      <c r="A13" s="48"/>
      <c r="B13" s="48"/>
      <c r="C13" s="15" t="s">
        <v>25</v>
      </c>
      <c r="D13" s="31">
        <v>64.3408333333333</v>
      </c>
      <c r="E13" s="3">
        <v>73.9291666666667</v>
      </c>
      <c r="F13" s="3">
        <v>40.8333333333333</v>
      </c>
      <c r="G13" s="3">
        <v>47</v>
      </c>
      <c r="H13" s="3">
        <v>45.25</v>
      </c>
      <c r="I13" s="3">
        <v>75.3366666666667</v>
      </c>
      <c r="J13" s="3">
        <v>48.3333333333333</v>
      </c>
      <c r="K13" s="3">
        <v>35.5</v>
      </c>
      <c r="L13" s="3">
        <v>28.6258333333333</v>
      </c>
      <c r="M13" s="3">
        <v>33.6666666666667</v>
      </c>
      <c r="N13" s="3">
        <v>61.25</v>
      </c>
      <c r="O13" s="3">
        <v>81.1975</v>
      </c>
      <c r="P13" s="3">
        <v>88</v>
      </c>
      <c r="Q13" s="3">
        <v>95.25</v>
      </c>
      <c r="R13" s="35">
        <v>96</v>
      </c>
      <c r="S13" s="22">
        <f t="shared" si="0"/>
        <v>0.14310756514272693</v>
      </c>
      <c r="T13" s="23">
        <f t="shared" si="2"/>
        <v>0.08634451892388022</v>
      </c>
      <c r="U13" s="23">
        <f t="shared" si="3"/>
        <v>0.04333436949672285</v>
      </c>
      <c r="V13" s="23">
        <f t="shared" si="1"/>
        <v>0.1039358400450518</v>
      </c>
    </row>
    <row r="14" spans="1:22" ht="12.75">
      <c r="A14" s="48"/>
      <c r="B14" s="48"/>
      <c r="C14" s="15" t="s">
        <v>26</v>
      </c>
      <c r="D14" s="31"/>
      <c r="E14" s="3"/>
      <c r="F14" s="3"/>
      <c r="G14" s="3"/>
      <c r="H14" s="3">
        <v>9.91666666666667</v>
      </c>
      <c r="I14" s="3">
        <v>188</v>
      </c>
      <c r="J14" s="3">
        <v>475.294166666667</v>
      </c>
      <c r="K14" s="3">
        <v>751.825833333333</v>
      </c>
      <c r="L14" s="3">
        <v>829.68</v>
      </c>
      <c r="M14" s="3">
        <v>924.839166666667</v>
      </c>
      <c r="N14" s="3">
        <v>1147.49916666667</v>
      </c>
      <c r="O14" s="3">
        <v>1307.8825</v>
      </c>
      <c r="P14" s="3">
        <v>1823.7575</v>
      </c>
      <c r="Q14" s="3">
        <v>2053.53333333333</v>
      </c>
      <c r="R14" s="35">
        <v>2728.465</v>
      </c>
      <c r="S14" s="22">
        <f t="shared" si="0"/>
        <v>0</v>
      </c>
      <c r="T14" s="23">
        <f t="shared" si="2"/>
        <v>0.018922647793631214</v>
      </c>
      <c r="U14" s="23">
        <f t="shared" si="3"/>
        <v>1.190415510100234</v>
      </c>
      <c r="V14" s="23">
        <f t="shared" si="1"/>
        <v>2.954013560505441</v>
      </c>
    </row>
    <row r="15" spans="1:22" ht="12.75">
      <c r="A15" s="48"/>
      <c r="B15" s="48"/>
      <c r="C15" s="15" t="s">
        <v>27</v>
      </c>
      <c r="D15" s="31"/>
      <c r="E15" s="3"/>
      <c r="F15" s="3">
        <v>40.5066666666667</v>
      </c>
      <c r="G15" s="3">
        <v>96.8516666666667</v>
      </c>
      <c r="H15" s="3">
        <v>92.6641666666667</v>
      </c>
      <c r="I15" s="3">
        <v>107.573333333333</v>
      </c>
      <c r="J15" s="3">
        <v>111.543333333333</v>
      </c>
      <c r="K15" s="3">
        <v>137.308333333333</v>
      </c>
      <c r="L15" s="3">
        <v>274.321666666667</v>
      </c>
      <c r="M15" s="3">
        <v>435.133333333333</v>
      </c>
      <c r="N15" s="3">
        <v>501.266666666667</v>
      </c>
      <c r="O15" s="3">
        <v>581.980833333333</v>
      </c>
      <c r="P15" s="3">
        <v>692.823333333333</v>
      </c>
      <c r="Q15" s="3">
        <v>919.4825</v>
      </c>
      <c r="R15" s="35">
        <v>1322.38333333333</v>
      </c>
      <c r="S15" s="22">
        <f t="shared" si="0"/>
        <v>0</v>
      </c>
      <c r="T15" s="23">
        <f t="shared" si="2"/>
        <v>0.17681862745448826</v>
      </c>
      <c r="U15" s="23">
        <f t="shared" si="3"/>
        <v>0.5600859994160584</v>
      </c>
      <c r="V15" s="23">
        <f t="shared" si="1"/>
        <v>1.4316981522039105</v>
      </c>
    </row>
    <row r="16" spans="1:22" ht="12.75">
      <c r="A16" s="48"/>
      <c r="B16" s="48"/>
      <c r="C16" s="15" t="s">
        <v>28</v>
      </c>
      <c r="D16" s="31"/>
      <c r="E16" s="3"/>
      <c r="F16" s="3"/>
      <c r="G16" s="3"/>
      <c r="H16" s="3"/>
      <c r="I16" s="3"/>
      <c r="J16" s="3"/>
      <c r="K16" s="3"/>
      <c r="L16" s="3"/>
      <c r="M16" s="3"/>
      <c r="N16" s="3">
        <v>385.583333333333</v>
      </c>
      <c r="O16" s="3">
        <v>270.666666666667</v>
      </c>
      <c r="P16" s="3">
        <v>254</v>
      </c>
      <c r="Q16" s="3">
        <v>358.416666666667</v>
      </c>
      <c r="R16" s="35">
        <v>471</v>
      </c>
      <c r="S16" s="22">
        <f t="shared" si="0"/>
        <v>0</v>
      </c>
      <c r="T16" s="23">
        <f t="shared" si="2"/>
        <v>0</v>
      </c>
      <c r="U16" s="23">
        <f t="shared" si="3"/>
        <v>0</v>
      </c>
      <c r="V16" s="23">
        <f t="shared" si="1"/>
        <v>0.5099352152210355</v>
      </c>
    </row>
    <row r="17" spans="1:22" ht="12.75">
      <c r="A17" s="48"/>
      <c r="B17" s="48"/>
      <c r="C17" s="15" t="s">
        <v>29</v>
      </c>
      <c r="D17" s="31"/>
      <c r="E17" s="3"/>
      <c r="F17" s="3"/>
      <c r="G17" s="3">
        <v>3</v>
      </c>
      <c r="H17" s="3">
        <v>11.3333333333333</v>
      </c>
      <c r="I17" s="3">
        <v>15.5833333333333</v>
      </c>
      <c r="J17" s="3">
        <v>22.6666666666667</v>
      </c>
      <c r="K17" s="3">
        <v>22.8333333333333</v>
      </c>
      <c r="L17" s="3">
        <v>13.9366666666667</v>
      </c>
      <c r="M17" s="3">
        <v>10.5833333333333</v>
      </c>
      <c r="N17" s="3">
        <v>19.75</v>
      </c>
      <c r="O17" s="3">
        <v>28.9091666666667</v>
      </c>
      <c r="P17" s="3">
        <v>32.0833333333333</v>
      </c>
      <c r="Q17" s="3">
        <v>32.8433333333333</v>
      </c>
      <c r="R17" s="35">
        <v>25</v>
      </c>
      <c r="S17" s="22">
        <f t="shared" si="0"/>
        <v>0</v>
      </c>
      <c r="T17" s="23">
        <f t="shared" si="2"/>
        <v>0.021625883192721317</v>
      </c>
      <c r="U17" s="23">
        <f t="shared" si="3"/>
        <v>0.013622437935850938</v>
      </c>
      <c r="V17" s="23">
        <f t="shared" si="1"/>
        <v>0.027066625011732244</v>
      </c>
    </row>
    <row r="18" spans="1:22" ht="12.75">
      <c r="A18" s="48"/>
      <c r="B18" s="49"/>
      <c r="C18" s="16" t="s">
        <v>17</v>
      </c>
      <c r="D18" s="32">
        <f>SUM(D8:D17)</f>
        <v>1811.6541666666633</v>
      </c>
      <c r="E18" s="5">
        <f>+SUM(E8:E17)</f>
        <v>2007.7049999999967</v>
      </c>
      <c r="F18" s="5">
        <f aca="true" t="shared" si="5" ref="F18:R18">+SUM(F8:F17)</f>
        <v>2332.8133333333303</v>
      </c>
      <c r="G18" s="5">
        <f t="shared" si="5"/>
        <v>2396.619166666667</v>
      </c>
      <c r="H18" s="5">
        <f t="shared" si="5"/>
        <v>2611.4341666666633</v>
      </c>
      <c r="I18" s="5">
        <f t="shared" si="5"/>
        <v>4078.5649999999964</v>
      </c>
      <c r="J18" s="5">
        <f t="shared" si="5"/>
        <v>3955.1275</v>
      </c>
      <c r="K18" s="5">
        <f t="shared" si="5"/>
        <v>3622.306666666669</v>
      </c>
      <c r="L18" s="5">
        <f t="shared" si="5"/>
        <v>4393.93083333333</v>
      </c>
      <c r="M18" s="5">
        <f t="shared" si="5"/>
        <v>5474.453333333333</v>
      </c>
      <c r="N18" s="5">
        <f t="shared" si="5"/>
        <v>8387.440833333338</v>
      </c>
      <c r="O18" s="5">
        <f t="shared" si="5"/>
        <v>8190.455000000003</v>
      </c>
      <c r="P18" s="5">
        <f t="shared" si="5"/>
        <v>8705.154166666667</v>
      </c>
      <c r="Q18" s="5">
        <f t="shared" si="5"/>
        <v>10653.345</v>
      </c>
      <c r="R18" s="41">
        <f t="shared" si="5"/>
        <v>10795.060833333337</v>
      </c>
      <c r="S18" s="24">
        <f t="shared" si="0"/>
        <v>4.029500446927312</v>
      </c>
      <c r="T18" s="25">
        <f t="shared" si="2"/>
        <v>4.983050316513085</v>
      </c>
      <c r="U18" s="25">
        <f t="shared" si="3"/>
        <v>7.046494560571261</v>
      </c>
      <c r="V18" s="25">
        <f t="shared" si="1"/>
        <v>11.687434542186848</v>
      </c>
    </row>
    <row r="19" spans="1:22" ht="12.75">
      <c r="A19" s="48"/>
      <c r="B19" s="47" t="s">
        <v>30</v>
      </c>
      <c r="C19" s="15" t="s">
        <v>31</v>
      </c>
      <c r="D19" s="31"/>
      <c r="E19" s="3"/>
      <c r="F19" s="3"/>
      <c r="G19" s="3">
        <v>1</v>
      </c>
      <c r="H19" s="3">
        <v>2.32166666666667</v>
      </c>
      <c r="I19" s="3"/>
      <c r="J19" s="3">
        <v>0.333333333333333</v>
      </c>
      <c r="K19" s="3">
        <v>0.770833333333333</v>
      </c>
      <c r="L19" s="3"/>
      <c r="M19" s="3"/>
      <c r="N19" s="3"/>
      <c r="O19" s="3">
        <v>0.5</v>
      </c>
      <c r="P19" s="3">
        <v>0.25</v>
      </c>
      <c r="Q19" s="3">
        <v>0.5</v>
      </c>
      <c r="R19" s="35"/>
      <c r="S19" s="22">
        <f t="shared" si="0"/>
        <v>0</v>
      </c>
      <c r="T19" s="23">
        <f t="shared" si="2"/>
        <v>0.004430125777567784</v>
      </c>
      <c r="U19" s="23">
        <f t="shared" si="3"/>
        <v>0</v>
      </c>
      <c r="V19" s="23">
        <f t="shared" si="1"/>
        <v>0</v>
      </c>
    </row>
    <row r="20" spans="1:22" ht="12.75">
      <c r="A20" s="48"/>
      <c r="B20" s="49"/>
      <c r="C20" s="16" t="s">
        <v>17</v>
      </c>
      <c r="D20" s="32">
        <f>+D19</f>
        <v>0</v>
      </c>
      <c r="E20" s="5">
        <f>+E19</f>
        <v>0</v>
      </c>
      <c r="F20" s="5">
        <f aca="true" t="shared" si="6" ref="F20:R20">+F19</f>
        <v>0</v>
      </c>
      <c r="G20" s="5">
        <f t="shared" si="6"/>
        <v>1</v>
      </c>
      <c r="H20" s="5">
        <f t="shared" si="6"/>
        <v>2.32166666666667</v>
      </c>
      <c r="I20" s="5">
        <f t="shared" si="6"/>
        <v>0</v>
      </c>
      <c r="J20" s="5">
        <f t="shared" si="6"/>
        <v>0.333333333333333</v>
      </c>
      <c r="K20" s="5">
        <f t="shared" si="6"/>
        <v>0.770833333333333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0.5</v>
      </c>
      <c r="P20" s="5">
        <f t="shared" si="6"/>
        <v>0.25</v>
      </c>
      <c r="Q20" s="5">
        <f t="shared" si="6"/>
        <v>0.5</v>
      </c>
      <c r="R20" s="41">
        <f t="shared" si="6"/>
        <v>0</v>
      </c>
      <c r="S20" s="24">
        <f t="shared" si="0"/>
        <v>0</v>
      </c>
      <c r="T20" s="25">
        <f t="shared" si="2"/>
        <v>0.004430125777567784</v>
      </c>
      <c r="U20" s="25">
        <f t="shared" si="3"/>
        <v>0</v>
      </c>
      <c r="V20" s="25">
        <f t="shared" si="1"/>
        <v>0</v>
      </c>
    </row>
    <row r="21" spans="1:22" ht="12.75">
      <c r="A21" s="49"/>
      <c r="B21" s="4" t="s">
        <v>17</v>
      </c>
      <c r="C21" s="16"/>
      <c r="D21" s="32">
        <f>+D7+D18+D20</f>
        <v>3054.071666666663</v>
      </c>
      <c r="E21" s="5">
        <f>+E7+E18+E20</f>
        <v>3532.5941666666668</v>
      </c>
      <c r="F21" s="5">
        <f aca="true" t="shared" si="7" ref="F21:R21">+F7+F18+F20</f>
        <v>4166.2375</v>
      </c>
      <c r="G21" s="5">
        <f t="shared" si="7"/>
        <v>4278.479999999997</v>
      </c>
      <c r="H21" s="5">
        <f t="shared" si="7"/>
        <v>4483.23916666666</v>
      </c>
      <c r="I21" s="5">
        <f t="shared" si="7"/>
        <v>6742.827499999996</v>
      </c>
      <c r="J21" s="5">
        <f t="shared" si="7"/>
        <v>6321.650833333333</v>
      </c>
      <c r="K21" s="5">
        <f t="shared" si="7"/>
        <v>6035.225833333332</v>
      </c>
      <c r="L21" s="5">
        <f t="shared" si="7"/>
        <v>7472.342500000001</v>
      </c>
      <c r="M21" s="5">
        <f t="shared" si="7"/>
        <v>9943.117500000004</v>
      </c>
      <c r="N21" s="5">
        <f t="shared" si="7"/>
        <v>14262.558333333338</v>
      </c>
      <c r="O21" s="5">
        <f t="shared" si="7"/>
        <v>13739.787500000002</v>
      </c>
      <c r="P21" s="5">
        <f t="shared" si="7"/>
        <v>15467.404166666667</v>
      </c>
      <c r="Q21" s="5">
        <f t="shared" si="7"/>
        <v>17299.01166666666</v>
      </c>
      <c r="R21" s="41">
        <f t="shared" si="7"/>
        <v>17119.144166666672</v>
      </c>
      <c r="S21" s="24">
        <f t="shared" si="0"/>
        <v>6.792898651525957</v>
      </c>
      <c r="T21" s="25">
        <f t="shared" si="2"/>
        <v>8.554765283238241</v>
      </c>
      <c r="U21" s="25">
        <f t="shared" si="3"/>
        <v>12.798378050326658</v>
      </c>
      <c r="V21" s="25">
        <f t="shared" si="1"/>
        <v>18.53429822723801</v>
      </c>
    </row>
    <row r="22" spans="1:22" ht="12.75">
      <c r="A22" s="47" t="s">
        <v>37</v>
      </c>
      <c r="B22" s="47" t="s">
        <v>24</v>
      </c>
      <c r="C22" s="15" t="s">
        <v>32</v>
      </c>
      <c r="D22" s="31">
        <v>79.5</v>
      </c>
      <c r="E22" s="3">
        <v>45.2083333333333</v>
      </c>
      <c r="F22" s="3">
        <v>22.8333333333333</v>
      </c>
      <c r="G22" s="3"/>
      <c r="H22" s="3">
        <v>0.666666666666667</v>
      </c>
      <c r="I22" s="3">
        <v>0.333333333333333</v>
      </c>
      <c r="J22" s="3"/>
      <c r="K22" s="3"/>
      <c r="L22" s="3">
        <v>18.5325</v>
      </c>
      <c r="M22" s="3">
        <v>20.5833333333333</v>
      </c>
      <c r="N22" s="3">
        <v>16.4166666666667</v>
      </c>
      <c r="O22" s="3">
        <v>17.995</v>
      </c>
      <c r="P22" s="3">
        <v>12.6883333333333</v>
      </c>
      <c r="Q22" s="3">
        <v>6</v>
      </c>
      <c r="R22" s="35">
        <v>7.66666666666667</v>
      </c>
      <c r="S22" s="22">
        <f t="shared" si="0"/>
        <v>0.17682474471390844</v>
      </c>
      <c r="T22" s="23">
        <f t="shared" si="2"/>
        <v>0.0012721107760424346</v>
      </c>
      <c r="U22" s="23">
        <f t="shared" si="3"/>
        <v>0.02649403283586761</v>
      </c>
      <c r="V22" s="23">
        <f t="shared" si="1"/>
        <v>0.008300431670264558</v>
      </c>
    </row>
    <row r="23" spans="1:22" ht="12.75">
      <c r="A23" s="48"/>
      <c r="B23" s="48"/>
      <c r="C23" s="15" t="s">
        <v>33</v>
      </c>
      <c r="D23" s="31">
        <v>1845.91666666667</v>
      </c>
      <c r="E23" s="3">
        <v>2089.70833333333</v>
      </c>
      <c r="F23" s="3">
        <v>1959.39</v>
      </c>
      <c r="G23" s="3">
        <v>2044.83333333333</v>
      </c>
      <c r="H23" s="3">
        <v>1941.645</v>
      </c>
      <c r="I23" s="3">
        <v>1727.12583333333</v>
      </c>
      <c r="J23" s="3">
        <v>2001.29583333333</v>
      </c>
      <c r="K23" s="3">
        <v>1935.7625</v>
      </c>
      <c r="L23" s="3">
        <v>2305.27</v>
      </c>
      <c r="M23" s="3">
        <v>2268.68583333333</v>
      </c>
      <c r="N23" s="3">
        <v>2371.83333333333</v>
      </c>
      <c r="O23" s="3">
        <v>2200.91666666667</v>
      </c>
      <c r="P23" s="3">
        <v>1339.4275</v>
      </c>
      <c r="Q23" s="3">
        <v>1627.83333333333</v>
      </c>
      <c r="R23" s="35">
        <v>1771.66666666667</v>
      </c>
      <c r="S23" s="22">
        <f t="shared" si="0"/>
        <v>4.105707463477771</v>
      </c>
      <c r="T23" s="23">
        <f t="shared" si="2"/>
        <v>3.704981291623368</v>
      </c>
      <c r="U23" s="23">
        <f t="shared" si="3"/>
        <v>2.920160500207337</v>
      </c>
      <c r="V23" s="23">
        <f t="shared" si="1"/>
        <v>1.9181214924980952</v>
      </c>
    </row>
    <row r="24" spans="1:22" ht="12.75">
      <c r="A24" s="48"/>
      <c r="B24" s="48"/>
      <c r="C24" s="15" t="s">
        <v>34</v>
      </c>
      <c r="D24" s="31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6.16666666666667</v>
      </c>
      <c r="P24" s="3">
        <v>84.4908333333333</v>
      </c>
      <c r="Q24" s="3">
        <v>199.5375</v>
      </c>
      <c r="R24" s="35">
        <v>270.32</v>
      </c>
      <c r="S24" s="22">
        <f t="shared" si="0"/>
        <v>0</v>
      </c>
      <c r="T24" s="23">
        <f t="shared" si="2"/>
        <v>0</v>
      </c>
      <c r="U24" s="23">
        <f t="shared" si="3"/>
        <v>0</v>
      </c>
      <c r="V24" s="23">
        <f t="shared" si="1"/>
        <v>0.2926660029268584</v>
      </c>
    </row>
    <row r="25" spans="1:22" ht="12.75">
      <c r="A25" s="48"/>
      <c r="B25" s="48"/>
      <c r="C25" s="15" t="s">
        <v>35</v>
      </c>
      <c r="D25" s="31">
        <v>267.746666666667</v>
      </c>
      <c r="E25" s="3">
        <v>216.528333333333</v>
      </c>
      <c r="F25" s="3">
        <v>177.78</v>
      </c>
      <c r="G25" s="3">
        <v>413.219166666667</v>
      </c>
      <c r="H25" s="3">
        <v>461.543333333333</v>
      </c>
      <c r="I25" s="3">
        <v>419.113333333333</v>
      </c>
      <c r="J25" s="3">
        <v>289.045833333333</v>
      </c>
      <c r="K25" s="3">
        <v>291.114166666667</v>
      </c>
      <c r="L25" s="3">
        <v>254.316666666667</v>
      </c>
      <c r="M25" s="3">
        <v>238.034166666667</v>
      </c>
      <c r="N25" s="3">
        <v>189.224166666667</v>
      </c>
      <c r="O25" s="3">
        <v>181.6325</v>
      </c>
      <c r="P25" s="3">
        <v>192.885833333333</v>
      </c>
      <c r="Q25" s="3">
        <v>223.339166666667</v>
      </c>
      <c r="R25" s="35">
        <v>273.158333333333</v>
      </c>
      <c r="S25" s="22">
        <f t="shared" si="0"/>
        <v>0.5955249808972747</v>
      </c>
      <c r="T25" s="23">
        <f t="shared" si="2"/>
        <v>0.8807013719158171</v>
      </c>
      <c r="U25" s="23">
        <f t="shared" si="3"/>
        <v>0.30638793656963903</v>
      </c>
      <c r="V25" s="23">
        <f t="shared" si="1"/>
        <v>0.2957389670865234</v>
      </c>
    </row>
    <row r="26" spans="1:22" ht="12.75">
      <c r="A26" s="48"/>
      <c r="B26" s="48"/>
      <c r="C26" s="15" t="s">
        <v>36</v>
      </c>
      <c r="D26" s="31">
        <v>295.211666666667</v>
      </c>
      <c r="E26" s="3">
        <v>451.351666666667</v>
      </c>
      <c r="F26" s="3">
        <v>453.064166666667</v>
      </c>
      <c r="G26" s="3">
        <v>403.156666666667</v>
      </c>
      <c r="H26" s="3">
        <v>183.096666666667</v>
      </c>
      <c r="I26" s="3">
        <v>35.9975</v>
      </c>
      <c r="J26" s="3">
        <v>4.08333333333333</v>
      </c>
      <c r="K26" s="3">
        <v>0.666666666666667</v>
      </c>
      <c r="L26" s="3"/>
      <c r="M26" s="3"/>
      <c r="N26" s="3"/>
      <c r="O26" s="3"/>
      <c r="P26" s="3"/>
      <c r="Q26" s="3"/>
      <c r="R26" s="35"/>
      <c r="S26" s="22">
        <f t="shared" si="0"/>
        <v>0.6566129257220229</v>
      </c>
      <c r="T26" s="23">
        <f t="shared" si="2"/>
        <v>0.34937886408617497</v>
      </c>
      <c r="U26" s="23">
        <f t="shared" si="3"/>
        <v>0</v>
      </c>
      <c r="V26" s="23">
        <f t="shared" si="1"/>
        <v>0</v>
      </c>
    </row>
    <row r="27" spans="1:22" ht="12.75">
      <c r="A27" s="48"/>
      <c r="B27" s="48"/>
      <c r="C27" s="15" t="s">
        <v>38</v>
      </c>
      <c r="D27" s="31">
        <v>169.831666666667</v>
      </c>
      <c r="E27" s="3">
        <v>167.900833333333</v>
      </c>
      <c r="F27" s="3">
        <v>112.805833333333</v>
      </c>
      <c r="G27" s="3">
        <v>110.666666666667</v>
      </c>
      <c r="H27" s="3">
        <v>88.5391666666667</v>
      </c>
      <c r="I27" s="3">
        <v>63.65</v>
      </c>
      <c r="J27" s="3">
        <v>68.4875</v>
      </c>
      <c r="K27" s="3">
        <v>70.7666666666667</v>
      </c>
      <c r="L27" s="3">
        <v>66.3116666666667</v>
      </c>
      <c r="M27" s="3">
        <v>54.1275</v>
      </c>
      <c r="N27" s="3">
        <v>48.8866666666667</v>
      </c>
      <c r="O27" s="3">
        <v>54.755</v>
      </c>
      <c r="P27" s="3">
        <v>49.6891666666667</v>
      </c>
      <c r="Q27" s="3">
        <v>43.1175</v>
      </c>
      <c r="R27" s="35">
        <v>37.0416666666667</v>
      </c>
      <c r="S27" s="22">
        <f t="shared" si="0"/>
        <v>0.377741397517874</v>
      </c>
      <c r="T27" s="23">
        <f t="shared" si="2"/>
        <v>0.1689474420277257</v>
      </c>
      <c r="U27" s="23">
        <f t="shared" si="3"/>
        <v>0.06967072529506525</v>
      </c>
      <c r="V27" s="23">
        <f t="shared" si="1"/>
        <v>0.04010371605904998</v>
      </c>
    </row>
    <row r="28" spans="1:22" ht="12.75">
      <c r="A28" s="48"/>
      <c r="B28" s="48"/>
      <c r="C28" s="15" t="s">
        <v>39</v>
      </c>
      <c r="D28" s="31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50.4166666666667</v>
      </c>
      <c r="P28" s="3">
        <v>90.4166666666667</v>
      </c>
      <c r="Q28" s="3">
        <v>49.25</v>
      </c>
      <c r="R28" s="35">
        <v>12.42</v>
      </c>
      <c r="S28" s="22">
        <f t="shared" si="0"/>
        <v>0</v>
      </c>
      <c r="T28" s="23">
        <f t="shared" si="2"/>
        <v>0</v>
      </c>
      <c r="U28" s="23">
        <f t="shared" si="3"/>
        <v>0</v>
      </c>
      <c r="V28" s="23">
        <f t="shared" si="1"/>
        <v>0.013446699305828577</v>
      </c>
    </row>
    <row r="29" spans="1:22" ht="12.75">
      <c r="A29" s="48"/>
      <c r="B29" s="48"/>
      <c r="C29" s="15" t="s">
        <v>40</v>
      </c>
      <c r="D29" s="31">
        <v>83.1666666666667</v>
      </c>
      <c r="E29" s="3">
        <v>88.5433333333333</v>
      </c>
      <c r="F29" s="3">
        <v>80.62</v>
      </c>
      <c r="G29" s="3">
        <v>332.916666666667</v>
      </c>
      <c r="H29" s="3">
        <v>528.668333333333</v>
      </c>
      <c r="I29" s="3">
        <v>697.090833333333</v>
      </c>
      <c r="J29" s="3">
        <v>796.423333333333</v>
      </c>
      <c r="K29" s="3">
        <v>898.8525</v>
      </c>
      <c r="L29" s="3">
        <v>1055.54583333333</v>
      </c>
      <c r="M29" s="3">
        <v>1167.39416666667</v>
      </c>
      <c r="N29" s="3">
        <v>1442.81333333333</v>
      </c>
      <c r="O29" s="3">
        <v>1548.00333333333</v>
      </c>
      <c r="P29" s="3">
        <v>1729.49666666667</v>
      </c>
      <c r="Q29" s="3">
        <v>1744.09333333333</v>
      </c>
      <c r="R29" s="35">
        <v>1708.305</v>
      </c>
      <c r="S29" s="22">
        <f t="shared" si="0"/>
        <v>0.18498018367345984</v>
      </c>
      <c r="T29" s="23">
        <f t="shared" si="2"/>
        <v>1.0087870256785898</v>
      </c>
      <c r="U29" s="23">
        <f t="shared" si="3"/>
        <v>1.5026224801975923</v>
      </c>
      <c r="V29" s="23">
        <f t="shared" si="1"/>
        <v>1.84952203362669</v>
      </c>
    </row>
    <row r="30" spans="1:22" ht="12.75">
      <c r="A30" s="48"/>
      <c r="B30" s="48"/>
      <c r="C30" s="15" t="s">
        <v>41</v>
      </c>
      <c r="D30" s="31"/>
      <c r="E30" s="3"/>
      <c r="F30" s="3"/>
      <c r="G30" s="3"/>
      <c r="H30" s="3"/>
      <c r="I30" s="3">
        <v>105.75</v>
      </c>
      <c r="J30" s="3">
        <v>212.666666666667</v>
      </c>
      <c r="K30" s="3">
        <v>201.333333333333</v>
      </c>
      <c r="L30" s="3">
        <v>186.416666666667</v>
      </c>
      <c r="M30" s="3">
        <v>353.918333333333</v>
      </c>
      <c r="N30" s="3">
        <v>534.583333333333</v>
      </c>
      <c r="O30" s="3">
        <v>705.55</v>
      </c>
      <c r="P30" s="3">
        <v>730.416666666667</v>
      </c>
      <c r="Q30" s="3">
        <v>739.666666666667</v>
      </c>
      <c r="R30" s="35">
        <v>745.083333333333</v>
      </c>
      <c r="S30" s="22">
        <f t="shared" si="0"/>
        <v>0</v>
      </c>
      <c r="T30" s="23">
        <f t="shared" si="2"/>
        <v>0</v>
      </c>
      <c r="U30" s="23">
        <f t="shared" si="3"/>
        <v>0.455549341435573</v>
      </c>
      <c r="V30" s="23">
        <f t="shared" si="1"/>
        <v>0.8066756474329929</v>
      </c>
    </row>
    <row r="31" spans="1:22" ht="12.75">
      <c r="A31" s="48"/>
      <c r="B31" s="48"/>
      <c r="C31" s="15" t="s">
        <v>42</v>
      </c>
      <c r="D31" s="31">
        <v>7665.650000000001</v>
      </c>
      <c r="E31" s="3">
        <v>7765.2</v>
      </c>
      <c r="F31" s="3">
        <v>7949.110000000001</v>
      </c>
      <c r="G31" s="3">
        <v>8453.18</v>
      </c>
      <c r="H31" s="3">
        <v>8815.07</v>
      </c>
      <c r="I31" s="3">
        <v>9081.630000000001</v>
      </c>
      <c r="J31" s="3">
        <v>9831.393333333335</v>
      </c>
      <c r="K31" s="3">
        <v>10063.663333333334</v>
      </c>
      <c r="L31" s="3">
        <v>11455.526666666667</v>
      </c>
      <c r="M31" s="3">
        <v>12941.09</v>
      </c>
      <c r="N31" s="3">
        <v>13656.78</v>
      </c>
      <c r="O31" s="3">
        <v>13713.83</v>
      </c>
      <c r="P31" s="3">
        <v>13963.86</v>
      </c>
      <c r="Q31" s="3">
        <v>14073.380000000001</v>
      </c>
      <c r="R31" s="35">
        <v>14105.140000000001</v>
      </c>
      <c r="S31" s="22">
        <f t="shared" si="0"/>
        <v>17.050020180077638</v>
      </c>
      <c r="T31" s="23">
        <f t="shared" si="2"/>
        <v>16.82061830785257</v>
      </c>
      <c r="U31" s="23">
        <f t="shared" si="3"/>
        <v>16.65724680446568</v>
      </c>
      <c r="V31" s="23">
        <f t="shared" si="1"/>
        <v>15.2711414047194</v>
      </c>
    </row>
    <row r="32" spans="1:22" ht="12.75">
      <c r="A32" s="48"/>
      <c r="B32" s="49"/>
      <c r="C32" s="16" t="s">
        <v>17</v>
      </c>
      <c r="D32" s="32">
        <f>SUM(D22:D31)</f>
        <v>10407.023333333338</v>
      </c>
      <c r="E32" s="5">
        <f>SUM(E22:E31)</f>
        <v>10824.44083333333</v>
      </c>
      <c r="F32" s="5">
        <f aca="true" t="shared" si="8" ref="F32:R32">SUM(F22:F31)</f>
        <v>10755.603333333334</v>
      </c>
      <c r="G32" s="5">
        <f t="shared" si="8"/>
        <v>11757.972499999998</v>
      </c>
      <c r="H32" s="5">
        <f t="shared" si="8"/>
        <v>12019.229166666666</v>
      </c>
      <c r="I32" s="5">
        <f t="shared" si="8"/>
        <v>12130.69083333333</v>
      </c>
      <c r="J32" s="5">
        <f t="shared" si="8"/>
        <v>13203.395833333332</v>
      </c>
      <c r="K32" s="5">
        <f t="shared" si="8"/>
        <v>13462.159166666668</v>
      </c>
      <c r="L32" s="5">
        <f t="shared" si="8"/>
        <v>15341.919999999996</v>
      </c>
      <c r="M32" s="5">
        <f t="shared" si="8"/>
        <v>17043.833333333332</v>
      </c>
      <c r="N32" s="5">
        <f t="shared" si="8"/>
        <v>18260.537499999995</v>
      </c>
      <c r="O32" s="5">
        <f t="shared" si="8"/>
        <v>18479.26583333333</v>
      </c>
      <c r="P32" s="5">
        <f t="shared" si="8"/>
        <v>18193.37166666667</v>
      </c>
      <c r="Q32" s="5">
        <f t="shared" si="8"/>
        <v>18706.217499999995</v>
      </c>
      <c r="R32" s="41">
        <f t="shared" si="8"/>
        <v>18930.80166666667</v>
      </c>
      <c r="S32" s="24">
        <f t="shared" si="0"/>
        <v>23.14741187607995</v>
      </c>
      <c r="T32" s="25">
        <f t="shared" si="2"/>
        <v>22.934686413960286</v>
      </c>
      <c r="U32" s="25">
        <f t="shared" si="3"/>
        <v>21.938131821006753</v>
      </c>
      <c r="V32" s="25">
        <f t="shared" si="1"/>
        <v>20.4957163953257</v>
      </c>
    </row>
    <row r="33" spans="1:22" ht="12.75">
      <c r="A33" s="49"/>
      <c r="B33" s="4" t="s">
        <v>17</v>
      </c>
      <c r="C33" s="16"/>
      <c r="D33" s="32">
        <f>+D32</f>
        <v>10407.023333333338</v>
      </c>
      <c r="E33" s="5">
        <f>+E32</f>
        <v>10824.44083333333</v>
      </c>
      <c r="F33" s="5">
        <f aca="true" t="shared" si="9" ref="F33:R33">+F32</f>
        <v>10755.603333333334</v>
      </c>
      <c r="G33" s="5">
        <f t="shared" si="9"/>
        <v>11757.972499999998</v>
      </c>
      <c r="H33" s="5">
        <f t="shared" si="9"/>
        <v>12019.229166666666</v>
      </c>
      <c r="I33" s="5">
        <f t="shared" si="9"/>
        <v>12130.69083333333</v>
      </c>
      <c r="J33" s="5">
        <f t="shared" si="9"/>
        <v>13203.395833333332</v>
      </c>
      <c r="K33" s="5">
        <f t="shared" si="9"/>
        <v>13462.159166666668</v>
      </c>
      <c r="L33" s="5">
        <f t="shared" si="9"/>
        <v>15341.919999999996</v>
      </c>
      <c r="M33" s="5">
        <f t="shared" si="9"/>
        <v>17043.833333333332</v>
      </c>
      <c r="N33" s="5">
        <f t="shared" si="9"/>
        <v>18260.537499999995</v>
      </c>
      <c r="O33" s="5">
        <f t="shared" si="9"/>
        <v>18479.26583333333</v>
      </c>
      <c r="P33" s="5">
        <f t="shared" si="9"/>
        <v>18193.37166666667</v>
      </c>
      <c r="Q33" s="5">
        <f t="shared" si="9"/>
        <v>18706.217499999995</v>
      </c>
      <c r="R33" s="41">
        <f t="shared" si="9"/>
        <v>18930.80166666667</v>
      </c>
      <c r="S33" s="24">
        <f t="shared" si="0"/>
        <v>23.14741187607995</v>
      </c>
      <c r="T33" s="25">
        <f t="shared" si="2"/>
        <v>22.934686413960286</v>
      </c>
      <c r="U33" s="25">
        <f t="shared" si="3"/>
        <v>21.938131821006753</v>
      </c>
      <c r="V33" s="25">
        <f t="shared" si="1"/>
        <v>20.4957163953257</v>
      </c>
    </row>
    <row r="34" spans="1:22" ht="12.75">
      <c r="A34" s="47" t="s">
        <v>45</v>
      </c>
      <c r="B34" s="47" t="s">
        <v>15</v>
      </c>
      <c r="C34" s="15" t="s">
        <v>43</v>
      </c>
      <c r="D34" s="31">
        <v>18777.5041666667</v>
      </c>
      <c r="E34" s="3">
        <v>18863.6666666667</v>
      </c>
      <c r="F34" s="3">
        <v>18237.6666666667</v>
      </c>
      <c r="G34" s="3">
        <v>19255.4166666667</v>
      </c>
      <c r="H34" s="3">
        <v>19912.2533333333</v>
      </c>
      <c r="I34" s="3">
        <v>20703.8091666667</v>
      </c>
      <c r="J34" s="3">
        <v>21024.9166666667</v>
      </c>
      <c r="K34" s="3">
        <v>22005.6666666667</v>
      </c>
      <c r="L34" s="3">
        <v>24042.5833333333</v>
      </c>
      <c r="M34" s="3">
        <v>26772.6483333333</v>
      </c>
      <c r="N34" s="3">
        <v>28579.9591666667</v>
      </c>
      <c r="O34" s="3">
        <v>28413.8666666667</v>
      </c>
      <c r="P34" s="3">
        <v>26668.1666666667</v>
      </c>
      <c r="Q34" s="3">
        <v>26969.5833333333</v>
      </c>
      <c r="R34" s="35">
        <v>27717.3666666667</v>
      </c>
      <c r="S34" s="22">
        <f t="shared" si="0"/>
        <v>41.765124284719384</v>
      </c>
      <c r="T34" s="23">
        <f t="shared" si="2"/>
        <v>37.99588806093026</v>
      </c>
      <c r="U34" s="23">
        <f t="shared" si="3"/>
        <v>34.460668374727284</v>
      </c>
      <c r="V34" s="23">
        <f t="shared" si="1"/>
        <v>30.008622795174176</v>
      </c>
    </row>
    <row r="35" spans="1:22" ht="12.75">
      <c r="A35" s="48"/>
      <c r="B35" s="48"/>
      <c r="C35" s="15" t="s">
        <v>44</v>
      </c>
      <c r="D35" s="31"/>
      <c r="E35" s="3"/>
      <c r="F35" s="3">
        <v>377.33333333333337</v>
      </c>
      <c r="G35" s="3">
        <v>1876.4583333333335</v>
      </c>
      <c r="H35" s="3">
        <v>1272</v>
      </c>
      <c r="I35" s="3">
        <v>787.2</v>
      </c>
      <c r="J35" s="3">
        <v>3137.5833333333335</v>
      </c>
      <c r="K35" s="3">
        <v>3877.725</v>
      </c>
      <c r="L35" s="3">
        <v>2464.17</v>
      </c>
      <c r="M35" s="3">
        <v>4052.92</v>
      </c>
      <c r="N35" s="3">
        <v>7236.83333333333</v>
      </c>
      <c r="O35" s="3">
        <v>7976.75</v>
      </c>
      <c r="P35" s="3">
        <v>9334.16666666667</v>
      </c>
      <c r="Q35" s="3">
        <v>10094.9166666667</v>
      </c>
      <c r="R35" s="35">
        <v>10671.75</v>
      </c>
      <c r="S35" s="22">
        <f t="shared" si="0"/>
        <v>0</v>
      </c>
      <c r="T35" s="23">
        <f t="shared" si="2"/>
        <v>2.4271873606889645</v>
      </c>
      <c r="U35" s="23">
        <f t="shared" si="3"/>
        <v>5.216754440217558</v>
      </c>
      <c r="V35" s="23">
        <f t="shared" si="1"/>
        <v>11.553930218758142</v>
      </c>
    </row>
    <row r="36" spans="1:22" ht="12.75">
      <c r="A36" s="48"/>
      <c r="B36" s="49"/>
      <c r="C36" s="16" t="s">
        <v>17</v>
      </c>
      <c r="D36" s="32">
        <f>SUM(D34:D35)</f>
        <v>18777.5041666667</v>
      </c>
      <c r="E36" s="5">
        <f>SUM(E34:E35)</f>
        <v>18863.6666666667</v>
      </c>
      <c r="F36" s="5">
        <f aca="true" t="shared" si="10" ref="F36:R36">SUM(F34:F35)</f>
        <v>18615.000000000033</v>
      </c>
      <c r="G36" s="5">
        <f t="shared" si="10"/>
        <v>21131.875000000033</v>
      </c>
      <c r="H36" s="5">
        <f t="shared" si="10"/>
        <v>21184.2533333333</v>
      </c>
      <c r="I36" s="5">
        <f t="shared" si="10"/>
        <v>21491.0091666667</v>
      </c>
      <c r="J36" s="5">
        <f t="shared" si="10"/>
        <v>24162.500000000033</v>
      </c>
      <c r="K36" s="5">
        <f t="shared" si="10"/>
        <v>25883.3916666667</v>
      </c>
      <c r="L36" s="5">
        <f t="shared" si="10"/>
        <v>26506.753333333298</v>
      </c>
      <c r="M36" s="5">
        <f t="shared" si="10"/>
        <v>30825.5683333333</v>
      </c>
      <c r="N36" s="5">
        <f t="shared" si="10"/>
        <v>35816.79250000003</v>
      </c>
      <c r="O36" s="5">
        <f t="shared" si="10"/>
        <v>36390.6166666667</v>
      </c>
      <c r="P36" s="5">
        <f t="shared" si="10"/>
        <v>36002.33333333337</v>
      </c>
      <c r="Q36" s="5">
        <f t="shared" si="10"/>
        <v>37064.5</v>
      </c>
      <c r="R36" s="41">
        <f t="shared" si="10"/>
        <v>38389.1166666667</v>
      </c>
      <c r="S36" s="24">
        <f t="shared" si="0"/>
        <v>41.765124284719384</v>
      </c>
      <c r="T36" s="25">
        <f t="shared" si="2"/>
        <v>40.423075421619224</v>
      </c>
      <c r="U36" s="25">
        <f t="shared" si="3"/>
        <v>39.67742281494484</v>
      </c>
      <c r="V36" s="25">
        <f t="shared" si="1"/>
        <v>41.562553013932316</v>
      </c>
    </row>
    <row r="37" spans="1:22" ht="12.75">
      <c r="A37" s="48"/>
      <c r="B37" s="47" t="s">
        <v>30</v>
      </c>
      <c r="C37" s="15" t="s">
        <v>46</v>
      </c>
      <c r="D37" s="31">
        <v>5845.02666666667</v>
      </c>
      <c r="E37" s="3">
        <v>5742.99333333333</v>
      </c>
      <c r="F37" s="3">
        <v>5938.0175</v>
      </c>
      <c r="G37" s="3">
        <v>6334.04166666667</v>
      </c>
      <c r="H37" s="3">
        <v>6862.525</v>
      </c>
      <c r="I37" s="3">
        <v>7427.43416666667</v>
      </c>
      <c r="J37" s="3">
        <v>7705.71166666667</v>
      </c>
      <c r="K37" s="3">
        <v>7989.95166666667</v>
      </c>
      <c r="L37" s="3">
        <v>8481.68333333333</v>
      </c>
      <c r="M37" s="3">
        <v>8889.8375</v>
      </c>
      <c r="N37" s="3">
        <v>9744.29583333333</v>
      </c>
      <c r="O37" s="3">
        <v>9362.39333333333</v>
      </c>
      <c r="P37" s="3">
        <v>8714.32416666667</v>
      </c>
      <c r="Q37" s="3">
        <v>8443.97</v>
      </c>
      <c r="R37" s="35">
        <v>8162.41666666667</v>
      </c>
      <c r="S37" s="22">
        <f t="shared" si="0"/>
        <v>13.000570417349952</v>
      </c>
      <c r="T37" s="23">
        <f>+H37/H$46*100</f>
        <v>13.094838005040907</v>
      </c>
      <c r="U37" s="23">
        <f t="shared" si="3"/>
        <v>11.442638702697698</v>
      </c>
      <c r="V37" s="23">
        <f t="shared" si="1"/>
        <v>8.837162844247208</v>
      </c>
    </row>
    <row r="38" spans="1:22" ht="12.75">
      <c r="A38" s="48"/>
      <c r="B38" s="48"/>
      <c r="C38" s="15" t="s">
        <v>47</v>
      </c>
      <c r="D38" s="31"/>
      <c r="E38" s="3"/>
      <c r="F38" s="3"/>
      <c r="G38" s="3">
        <v>4.33333333333333</v>
      </c>
      <c r="H38" s="3">
        <v>14.1375</v>
      </c>
      <c r="I38" s="3">
        <v>3.41666666666667</v>
      </c>
      <c r="J38" s="3">
        <v>4.43916666666667</v>
      </c>
      <c r="K38" s="3">
        <v>4.62916666666667</v>
      </c>
      <c r="L38" s="3">
        <v>4.58833333333333</v>
      </c>
      <c r="M38" s="3">
        <v>7.60666666666667</v>
      </c>
      <c r="N38" s="3">
        <v>9.80416666666667</v>
      </c>
      <c r="O38" s="3">
        <v>10.6666666666667</v>
      </c>
      <c r="P38" s="3">
        <v>20.1491666666667</v>
      </c>
      <c r="Q38" s="3">
        <v>32.5841666666667</v>
      </c>
      <c r="R38" s="35">
        <v>33.6116666666667</v>
      </c>
      <c r="S38" s="22">
        <f t="shared" si="0"/>
        <v>0</v>
      </c>
      <c r="T38" s="23">
        <f t="shared" si="2"/>
        <v>0.026976699144449865</v>
      </c>
      <c r="U38" s="23">
        <f t="shared" si="3"/>
        <v>0.009790993187279355</v>
      </c>
      <c r="V38" s="23">
        <f t="shared" si="1"/>
        <v>0.03639017510744031</v>
      </c>
    </row>
    <row r="39" spans="1:22" ht="12.75">
      <c r="A39" s="48"/>
      <c r="B39" s="48"/>
      <c r="C39" s="15" t="s">
        <v>48</v>
      </c>
      <c r="D39" s="31">
        <v>5796.2775</v>
      </c>
      <c r="E39" s="3">
        <v>5603.75</v>
      </c>
      <c r="F39" s="3">
        <v>5946.54</v>
      </c>
      <c r="G39" s="3">
        <v>6644.25</v>
      </c>
      <c r="H39" s="3">
        <v>7256.33333333333</v>
      </c>
      <c r="I39" s="3">
        <v>7977.56833333333</v>
      </c>
      <c r="J39" s="3">
        <v>8339.08333333333</v>
      </c>
      <c r="K39" s="3">
        <v>9005.10166666667</v>
      </c>
      <c r="L39" s="3">
        <v>10128.8983333333</v>
      </c>
      <c r="M39" s="3">
        <v>10314.5</v>
      </c>
      <c r="N39" s="3">
        <v>10786</v>
      </c>
      <c r="O39" s="3">
        <v>9865.01916666667</v>
      </c>
      <c r="P39" s="3">
        <v>9014.66666666667</v>
      </c>
      <c r="Q39" s="3">
        <v>9223.58333333333</v>
      </c>
      <c r="R39" s="35">
        <v>9160.08333333333</v>
      </c>
      <c r="S39" s="22">
        <f t="shared" si="0"/>
        <v>12.892142002873856</v>
      </c>
      <c r="T39" s="23">
        <f t="shared" si="2"/>
        <v>13.84628974183387</v>
      </c>
      <c r="U39" s="23">
        <f t="shared" si="3"/>
        <v>13.276406559622197</v>
      </c>
      <c r="V39" s="23">
        <f t="shared" si="1"/>
        <v>9.917301626382063</v>
      </c>
    </row>
    <row r="40" spans="1:22" ht="12.75">
      <c r="A40" s="48"/>
      <c r="B40" s="49"/>
      <c r="C40" s="16" t="s">
        <v>17</v>
      </c>
      <c r="D40" s="32">
        <f>SUM(D37:D39)</f>
        <v>11641.30416666667</v>
      </c>
      <c r="E40" s="5">
        <f>SUM(E37:E39)</f>
        <v>11346.74333333333</v>
      </c>
      <c r="F40" s="5">
        <f aca="true" t="shared" si="11" ref="F40:R40">SUM(F37:F39)</f>
        <v>11884.557499999999</v>
      </c>
      <c r="G40" s="5">
        <f t="shared" si="11"/>
        <v>12982.625000000004</v>
      </c>
      <c r="H40" s="5">
        <f t="shared" si="11"/>
        <v>14132.99583333333</v>
      </c>
      <c r="I40" s="5">
        <f t="shared" si="11"/>
        <v>15408.419166666667</v>
      </c>
      <c r="J40" s="5">
        <f t="shared" si="11"/>
        <v>16049.234166666667</v>
      </c>
      <c r="K40" s="5">
        <f t="shared" si="11"/>
        <v>16999.682500000006</v>
      </c>
      <c r="L40" s="5">
        <f t="shared" si="11"/>
        <v>18615.169999999962</v>
      </c>
      <c r="M40" s="5">
        <f t="shared" si="11"/>
        <v>19211.944166666668</v>
      </c>
      <c r="N40" s="5">
        <f t="shared" si="11"/>
        <v>20540.1</v>
      </c>
      <c r="O40" s="5">
        <f t="shared" si="11"/>
        <v>19238.079166666666</v>
      </c>
      <c r="P40" s="5">
        <f t="shared" si="11"/>
        <v>17749.140000000007</v>
      </c>
      <c r="Q40" s="5">
        <f t="shared" si="11"/>
        <v>17700.137499999997</v>
      </c>
      <c r="R40" s="41">
        <f t="shared" si="11"/>
        <v>17356.111666666668</v>
      </c>
      <c r="S40" s="26">
        <f t="shared" si="0"/>
        <v>25.892712420223805</v>
      </c>
      <c r="T40" s="27">
        <f t="shared" si="2"/>
        <v>26.968104446019233</v>
      </c>
      <c r="U40" s="27">
        <f t="shared" si="3"/>
        <v>24.72883625550718</v>
      </c>
      <c r="V40" s="27">
        <f t="shared" si="1"/>
        <v>18.79085464573671</v>
      </c>
    </row>
    <row r="41" spans="1:22" ht="12.75">
      <c r="A41" s="49"/>
      <c r="B41" s="4" t="s">
        <v>17</v>
      </c>
      <c r="C41" s="16"/>
      <c r="D41" s="32">
        <f>+D36+D40</f>
        <v>30418.80833333337</v>
      </c>
      <c r="E41" s="5">
        <f>+E36+E40</f>
        <v>30210.410000000033</v>
      </c>
      <c r="F41" s="5">
        <f aca="true" t="shared" si="12" ref="F41:R41">+F36+F40</f>
        <v>30499.55750000003</v>
      </c>
      <c r="G41" s="5">
        <f t="shared" si="12"/>
        <v>34114.50000000004</v>
      </c>
      <c r="H41" s="5">
        <f t="shared" si="12"/>
        <v>35317.24916666663</v>
      </c>
      <c r="I41" s="5">
        <f t="shared" si="12"/>
        <v>36899.428333333366</v>
      </c>
      <c r="J41" s="5">
        <f t="shared" si="12"/>
        <v>40211.7341666667</v>
      </c>
      <c r="K41" s="5">
        <f t="shared" si="12"/>
        <v>42883.0741666667</v>
      </c>
      <c r="L41" s="5">
        <f t="shared" si="12"/>
        <v>45121.92333333326</v>
      </c>
      <c r="M41" s="5">
        <f t="shared" si="12"/>
        <v>50037.51249999997</v>
      </c>
      <c r="N41" s="5">
        <f t="shared" si="12"/>
        <v>56356.89250000003</v>
      </c>
      <c r="O41" s="5">
        <f t="shared" si="12"/>
        <v>55628.69583333336</v>
      </c>
      <c r="P41" s="5">
        <f t="shared" si="12"/>
        <v>53751.47333333338</v>
      </c>
      <c r="Q41" s="5">
        <f t="shared" si="12"/>
        <v>54764.6375</v>
      </c>
      <c r="R41" s="41">
        <f t="shared" si="12"/>
        <v>55745.22833333336</v>
      </c>
      <c r="S41" s="26">
        <f t="shared" si="0"/>
        <v>67.6578367049432</v>
      </c>
      <c r="T41" s="27">
        <f t="shared" si="2"/>
        <v>67.39117986763846</v>
      </c>
      <c r="U41" s="27">
        <f t="shared" si="3"/>
        <v>64.40625907045202</v>
      </c>
      <c r="V41" s="27">
        <f t="shared" si="1"/>
        <v>60.353407659669024</v>
      </c>
    </row>
    <row r="42" spans="1:22" ht="12.75">
      <c r="A42" s="47" t="s">
        <v>50</v>
      </c>
      <c r="B42" s="47" t="s">
        <v>50</v>
      </c>
      <c r="C42" s="15" t="s">
        <v>49</v>
      </c>
      <c r="D42" s="31">
        <v>278.768333333333</v>
      </c>
      <c r="E42" s="3">
        <v>1266.93416666667</v>
      </c>
      <c r="F42" s="3">
        <v>933.0775</v>
      </c>
      <c r="G42" s="3">
        <v>420.868333333333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5"/>
      <c r="S42" s="22">
        <f t="shared" si="0"/>
        <v>0.6200394890061426</v>
      </c>
      <c r="T42" s="23">
        <f t="shared" si="2"/>
        <v>0</v>
      </c>
      <c r="U42" s="23">
        <f t="shared" si="3"/>
        <v>0</v>
      </c>
      <c r="V42" s="23">
        <f t="shared" si="1"/>
        <v>0</v>
      </c>
    </row>
    <row r="43" spans="1:22" ht="12.75">
      <c r="A43" s="48"/>
      <c r="B43" s="48"/>
      <c r="C43" s="15" t="s">
        <v>51</v>
      </c>
      <c r="D43" s="31">
        <v>801.099166666667</v>
      </c>
      <c r="E43" s="3">
        <v>862.915</v>
      </c>
      <c r="F43" s="3">
        <v>843.003333333333</v>
      </c>
      <c r="G43" s="3">
        <v>566.333333333333</v>
      </c>
      <c r="H43" s="3">
        <v>586.62</v>
      </c>
      <c r="I43" s="3">
        <v>591.6475</v>
      </c>
      <c r="J43" s="3">
        <v>639.586666666667</v>
      </c>
      <c r="K43" s="3">
        <v>628</v>
      </c>
      <c r="L43" s="3">
        <v>675.083333333333</v>
      </c>
      <c r="M43" s="3">
        <v>665.986666666667</v>
      </c>
      <c r="N43" s="3">
        <v>730</v>
      </c>
      <c r="O43" s="3">
        <v>698.666666666667</v>
      </c>
      <c r="P43" s="3">
        <v>736.025833333333</v>
      </c>
      <c r="Q43" s="3">
        <v>630.25</v>
      </c>
      <c r="R43" s="35">
        <v>569.5</v>
      </c>
      <c r="S43" s="22">
        <f t="shared" si="0"/>
        <v>1.781813278444757</v>
      </c>
      <c r="T43" s="23">
        <f>+H43/H$46*100</f>
        <v>1.119368435163019</v>
      </c>
      <c r="U43" s="23">
        <f t="shared" si="3"/>
        <v>0.8572310582145776</v>
      </c>
      <c r="V43" s="23">
        <f t="shared" si="1"/>
        <v>0.6165777177672604</v>
      </c>
    </row>
    <row r="44" spans="1:22" ht="12.75">
      <c r="A44" s="48"/>
      <c r="B44" s="49"/>
      <c r="C44" s="16" t="s">
        <v>17</v>
      </c>
      <c r="D44" s="32">
        <f>SUM(D42:D43)</f>
        <v>1079.8674999999998</v>
      </c>
      <c r="E44" s="5">
        <f>SUM(E42:E43)</f>
        <v>2129.84916666667</v>
      </c>
      <c r="F44" s="5">
        <f aca="true" t="shared" si="13" ref="F44:R44">SUM(F42:F43)</f>
        <v>1776.080833333333</v>
      </c>
      <c r="G44" s="5">
        <f t="shared" si="13"/>
        <v>987.201666666666</v>
      </c>
      <c r="H44" s="5">
        <f t="shared" si="13"/>
        <v>586.62</v>
      </c>
      <c r="I44" s="5">
        <f t="shared" si="13"/>
        <v>591.6475</v>
      </c>
      <c r="J44" s="5">
        <f t="shared" si="13"/>
        <v>639.586666666667</v>
      </c>
      <c r="K44" s="5">
        <f t="shared" si="13"/>
        <v>628</v>
      </c>
      <c r="L44" s="5">
        <f t="shared" si="13"/>
        <v>675.083333333333</v>
      </c>
      <c r="M44" s="5">
        <f t="shared" si="13"/>
        <v>665.986666666667</v>
      </c>
      <c r="N44" s="5">
        <f t="shared" si="13"/>
        <v>730</v>
      </c>
      <c r="O44" s="5">
        <f t="shared" si="13"/>
        <v>698.666666666667</v>
      </c>
      <c r="P44" s="5">
        <f t="shared" si="13"/>
        <v>736.025833333333</v>
      </c>
      <c r="Q44" s="5">
        <f t="shared" si="13"/>
        <v>630.25</v>
      </c>
      <c r="R44" s="41">
        <f t="shared" si="13"/>
        <v>569.5</v>
      </c>
      <c r="S44" s="24">
        <f t="shared" si="0"/>
        <v>2.401852767450899</v>
      </c>
      <c r="T44" s="25">
        <f t="shared" si="2"/>
        <v>1.119368435163019</v>
      </c>
      <c r="U44" s="25">
        <f t="shared" si="3"/>
        <v>0.8572310582145776</v>
      </c>
      <c r="V44" s="25">
        <f t="shared" si="1"/>
        <v>0.6165777177672604</v>
      </c>
    </row>
    <row r="45" spans="1:22" ht="12.75">
      <c r="A45" s="48"/>
      <c r="B45" s="10" t="s">
        <v>17</v>
      </c>
      <c r="C45" s="17"/>
      <c r="D45" s="33">
        <f>+D44</f>
        <v>1079.8674999999998</v>
      </c>
      <c r="E45" s="11">
        <f>+E44</f>
        <v>2129.84916666667</v>
      </c>
      <c r="F45" s="11">
        <f aca="true" t="shared" si="14" ref="F45:R45">+F44</f>
        <v>1776.080833333333</v>
      </c>
      <c r="G45" s="11">
        <f t="shared" si="14"/>
        <v>987.201666666666</v>
      </c>
      <c r="H45" s="11">
        <f t="shared" si="14"/>
        <v>586.62</v>
      </c>
      <c r="I45" s="11">
        <f t="shared" si="14"/>
        <v>591.6475</v>
      </c>
      <c r="J45" s="11">
        <f t="shared" si="14"/>
        <v>639.586666666667</v>
      </c>
      <c r="K45" s="11">
        <f t="shared" si="14"/>
        <v>628</v>
      </c>
      <c r="L45" s="11">
        <f t="shared" si="14"/>
        <v>675.083333333333</v>
      </c>
      <c r="M45" s="11">
        <f t="shared" si="14"/>
        <v>665.986666666667</v>
      </c>
      <c r="N45" s="11">
        <f t="shared" si="14"/>
        <v>730</v>
      </c>
      <c r="O45" s="11">
        <f t="shared" si="14"/>
        <v>698.666666666667</v>
      </c>
      <c r="P45" s="11">
        <f t="shared" si="14"/>
        <v>736.025833333333</v>
      </c>
      <c r="Q45" s="11">
        <f t="shared" si="14"/>
        <v>630.25</v>
      </c>
      <c r="R45" s="42">
        <f t="shared" si="14"/>
        <v>569.5</v>
      </c>
      <c r="S45" s="28">
        <f t="shared" si="0"/>
        <v>2.401852767450899</v>
      </c>
      <c r="T45" s="29">
        <f t="shared" si="2"/>
        <v>1.119368435163019</v>
      </c>
      <c r="U45" s="29">
        <f t="shared" si="3"/>
        <v>0.8572310582145776</v>
      </c>
      <c r="V45" s="29">
        <f t="shared" si="1"/>
        <v>0.6165777177672604</v>
      </c>
    </row>
    <row r="46" spans="1:22" ht="12.75">
      <c r="A46" s="12" t="s">
        <v>17</v>
      </c>
      <c r="B46" s="12"/>
      <c r="C46" s="18"/>
      <c r="D46" s="34">
        <f>+D21+D33+D41+D45</f>
        <v>44959.77083333337</v>
      </c>
      <c r="E46" s="13">
        <f>+E21+E33+E41+E45</f>
        <v>46697.294166666696</v>
      </c>
      <c r="F46" s="13">
        <f aca="true" t="shared" si="15" ref="F46:R46">+F21+F33+F41+F45</f>
        <v>47197.4791666667</v>
      </c>
      <c r="G46" s="13">
        <f t="shared" si="15"/>
        <v>51138.154166666696</v>
      </c>
      <c r="H46" s="13">
        <f t="shared" si="15"/>
        <v>52406.33749999996</v>
      </c>
      <c r="I46" s="13">
        <f t="shared" si="15"/>
        <v>56364.59416666669</v>
      </c>
      <c r="J46" s="13">
        <f t="shared" si="15"/>
        <v>60376.36750000004</v>
      </c>
      <c r="K46" s="13">
        <f t="shared" si="15"/>
        <v>63008.459166666704</v>
      </c>
      <c r="L46" s="13">
        <f t="shared" si="15"/>
        <v>68611.26916666659</v>
      </c>
      <c r="M46" s="13">
        <f t="shared" si="15"/>
        <v>77690.44999999997</v>
      </c>
      <c r="N46" s="13">
        <f t="shared" si="15"/>
        <v>89609.98833333337</v>
      </c>
      <c r="O46" s="13">
        <f t="shared" si="15"/>
        <v>88546.41583333336</v>
      </c>
      <c r="P46" s="13">
        <f t="shared" si="15"/>
        <v>88148.27500000004</v>
      </c>
      <c r="Q46" s="13">
        <f t="shared" si="15"/>
        <v>91400.11666666665</v>
      </c>
      <c r="R46" s="43">
        <f t="shared" si="15"/>
        <v>92364.67416666671</v>
      </c>
      <c r="S46" s="14">
        <f t="shared" si="0"/>
        <v>100</v>
      </c>
      <c r="T46" s="13">
        <f t="shared" si="2"/>
        <v>100</v>
      </c>
      <c r="U46" s="13">
        <f>+M46/$M$46*100</f>
        <v>100</v>
      </c>
      <c r="V46" s="13">
        <f t="shared" si="1"/>
        <v>100</v>
      </c>
    </row>
    <row r="47" spans="1:20" ht="12.75">
      <c r="A47" s="19" t="s">
        <v>62</v>
      </c>
      <c r="T47" s="8"/>
    </row>
    <row r="48" ht="12.75">
      <c r="A48" s="20" t="s">
        <v>54</v>
      </c>
    </row>
    <row r="49" ht="12.75">
      <c r="A49" s="21" t="s">
        <v>55</v>
      </c>
    </row>
    <row r="50" spans="1:18" ht="12.75">
      <c r="A50" s="20" t="s">
        <v>56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5"/>
    </row>
    <row r="51" spans="1:18" ht="12.75">
      <c r="A51" s="21" t="s">
        <v>57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6"/>
    </row>
    <row r="52" spans="1:18" ht="12.75">
      <c r="A52" s="21" t="s">
        <v>63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7" spans="4:18" ht="12.75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</sheetData>
  <sheetProtection/>
  <mergeCells count="14">
    <mergeCell ref="B19:B20"/>
    <mergeCell ref="B22:B32"/>
    <mergeCell ref="B34:B36"/>
    <mergeCell ref="A3:C4"/>
    <mergeCell ref="B37:B40"/>
    <mergeCell ref="S3:V3"/>
    <mergeCell ref="B42:B44"/>
    <mergeCell ref="A5:A21"/>
    <mergeCell ref="A22:A33"/>
    <mergeCell ref="A34:A41"/>
    <mergeCell ref="A42:A45"/>
    <mergeCell ref="D3:Q3"/>
    <mergeCell ref="B5:B7"/>
    <mergeCell ref="B8:B18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5" r:id="rId1"/>
  <ignoredErrors>
    <ignoredError sqref="D4:R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2016-06-21T18:16:57Z</cp:lastPrinted>
  <dcterms:created xsi:type="dcterms:W3CDTF">2015-04-13T13:53:01Z</dcterms:created>
  <dcterms:modified xsi:type="dcterms:W3CDTF">2016-09-02T14:51:18Z</dcterms:modified>
  <cp:category/>
  <cp:version/>
  <cp:contentType/>
  <cp:contentStatus/>
</cp:coreProperties>
</file>